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activeTab="0"/>
  </bookViews>
  <sheets>
    <sheet name="исполнение расходов бюджета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<sst xmlns="http://schemas.openxmlformats.org/spreadsheetml/2006/main" count="59" uniqueCount="59">
  <si>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Разд.</t>
  </si>
  <si>
    <t>Общегосударственные вопросы</t>
  </si>
  <si>
    <t>Национальная оборона</t>
  </si>
  <si>
    <t xml:space="preserve">  Жилищно-коммунальное хозяйство</t>
  </si>
  <si>
    <t xml:space="preserve">Итого </t>
  </si>
  <si>
    <t>Социальная политика</t>
  </si>
  <si>
    <t>удельный вес фактического объема расходов</t>
  </si>
  <si>
    <t>0100</t>
  </si>
  <si>
    <t>Межбюджетные трансферты (обеспечение деятельности органов финансового контроля)</t>
  </si>
  <si>
    <t>0200</t>
  </si>
  <si>
    <t>0300</t>
  </si>
  <si>
    <t>0400</t>
  </si>
  <si>
    <t>0500</t>
  </si>
  <si>
    <t>0501</t>
  </si>
  <si>
    <t>0502</t>
  </si>
  <si>
    <t>0503</t>
  </si>
  <si>
    <t>0800</t>
  </si>
  <si>
    <t>0801</t>
  </si>
  <si>
    <t>Национальная экономика</t>
  </si>
  <si>
    <t xml:space="preserve">  Культура, кинематография</t>
  </si>
  <si>
    <t>0106</t>
  </si>
  <si>
    <t>(тыс.рублей)</t>
  </si>
  <si>
    <t>НАИМЕНОВАНИЕ ПОКАЗАТЕЛЯ</t>
  </si>
  <si>
    <t>Уточнено Решением о бюджете</t>
  </si>
  <si>
    <t>Показатели сводной бюджетной росписи</t>
  </si>
  <si>
    <t>% исполнения к уточненному Решению</t>
  </si>
  <si>
    <t>0104</t>
  </si>
  <si>
    <t>Темп роста к предыдущему году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</si>
  <si>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</si>
  <si>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0113</t>
  </si>
  <si>
    <t>0111</t>
  </si>
  <si>
    <t xml:space="preserve">      Резервные фонды</t>
  </si>
  <si>
    <t xml:space="preserve">      Другие общегосударственные вопросы</t>
  </si>
  <si>
    <t>0203</t>
  </si>
  <si>
    <t xml:space="preserve">      Мобилизационная и вневойсковая подготовка</t>
  </si>
  <si>
    <t>0310</t>
  </si>
  <si>
    <t>Национальная безопасность и правоохранительная деятельность</t>
  </si>
  <si>
    <t>Обеспечение пожарной безопасности</t>
  </si>
  <si>
    <t>0406</t>
  </si>
  <si>
    <t>Водное хозяйство</t>
  </si>
  <si>
    <t>Жилищное хозяйство</t>
  </si>
  <si>
    <t>Коммунальное хозяйство</t>
  </si>
  <si>
    <t>Благоустройство</t>
  </si>
  <si>
    <t>Физическая культура и спорт</t>
  </si>
  <si>
    <t>1102</t>
  </si>
  <si>
    <t>Массовый спорт</t>
  </si>
  <si>
    <t>Культура</t>
  </si>
  <si>
    <t>0102</t>
  </si>
  <si>
    <t>Функционирование высшего должностного лица субьекта Российской Федерации и муниципального образования</t>
  </si>
  <si>
    <t>1001</t>
  </si>
  <si>
    <t>Пенсионное обеспечение</t>
  </si>
  <si>
    <t>Исполнено в 2019 году</t>
  </si>
  <si>
    <t>Межбюджетные трансферты (организация и осуществление мероприятий по работе с детьми и молодежью в поселении)</t>
  </si>
  <si>
    <t>0707</t>
  </si>
  <si>
    <t>Обеспечение проведения выборов и референдумов</t>
  </si>
  <si>
    <t>0107</t>
  </si>
  <si>
    <t xml:space="preserve">Сведения о фактически произведенных расходах по разделам и подразделам классификации расходов местного бюджета в сравнении с первоначально утвержденными Решением о бюджете значениями
                                              с 01.01.2020 года по 31.12.2020 года         
</t>
  </si>
  <si>
    <t>Исполнено в 2020 году</t>
  </si>
  <si>
    <t>Утверждено Решением о бюджете (№41 от 16.12.2019 года)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</si>
</sst>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"/>
    <numFmt numFmtId="183" formatCode="0.000000000"/>
    <numFmt numFmtId="184" formatCode="0.0000000000"/>
    <numFmt numFmtId="185" formatCode="#,##0.000"/>
    <numFmt numFmtId="186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6" fillId="33" borderId="10" xfId="0" applyFont="1" applyFill="1" applyBorder="1" applyAlignment="1">
      <alignment vertical="top" wrapText="1"/>
    </xf>
    <xf numFmtId="49" fontId="7" fillId="33" borderId="13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vertical="center"/>
    </xf>
    <xf numFmtId="186" fontId="8" fillId="0" borderId="13" xfId="0" applyNumberFormat="1" applyFont="1" applyBorder="1" applyAlignment="1">
      <alignment horizontal="center" vertical="center"/>
    </xf>
    <xf numFmtId="186" fontId="7" fillId="33" borderId="13" xfId="0" applyNumberFormat="1" applyFont="1" applyFill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6" fontId="6" fillId="0" borderId="12" xfId="0" applyNumberFormat="1" applyFont="1" applyBorder="1" applyAlignment="1">
      <alignment horizontal="center" vertical="center"/>
    </xf>
    <xf numFmtId="186" fontId="2" fillId="0" borderId="12" xfId="0" applyNumberFormat="1" applyFont="1" applyBorder="1" applyAlignment="1">
      <alignment horizontal="center" vertical="center"/>
    </xf>
    <xf numFmtId="186" fontId="2" fillId="0" borderId="13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vertical="top" wrapText="1"/>
    </xf>
    <xf numFmtId="0" fontId="44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186" fontId="2" fillId="33" borderId="12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186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26.125" style="3" customWidth="1"/>
    <col min="2" max="2" width="9.125" style="3" customWidth="1"/>
    <col min="3" max="3" width="14.125" style="3" customWidth="1"/>
    <col min="4" max="4" width="18.25390625" style="3" customWidth="1"/>
    <col min="5" max="6" width="15.75390625" style="3" customWidth="1"/>
    <col min="7" max="7" width="16.25390625" style="3" customWidth="1"/>
    <col min="8" max="8" width="13.75390625" style="3" customWidth="1"/>
    <col min="9" max="9" width="13.00390625" style="3" customWidth="1"/>
    <col min="10" max="10" width="11.125" style="3" customWidth="1"/>
    <col min="11" max="11" width="9.125" style="3" hidden="1" customWidth="1"/>
    <col min="12" max="16384" width="9.125" style="3" customWidth="1"/>
  </cols>
  <sheetData>
    <row r="1" spans="1:10" ht="100.5" customHeight="1">
      <c r="A1" s="30" t="s">
        <v>56</v>
      </c>
      <c r="B1" s="31"/>
      <c r="C1" s="31"/>
      <c r="D1" s="31"/>
      <c r="E1" s="31"/>
      <c r="F1" s="31"/>
      <c r="G1" s="31"/>
      <c r="H1" s="31"/>
      <c r="I1" s="31"/>
      <c r="J1" s="32"/>
    </row>
    <row r="2" ht="13.5" thickBot="1">
      <c r="J2" s="3" t="s">
        <v>21</v>
      </c>
    </row>
    <row r="3" spans="1:10" ht="51.75" thickBot="1">
      <c r="A3" s="5" t="s">
        <v>22</v>
      </c>
      <c r="B3" s="5" t="s">
        <v>0</v>
      </c>
      <c r="C3" s="5" t="s">
        <v>51</v>
      </c>
      <c r="D3" s="5" t="s">
        <v>58</v>
      </c>
      <c r="E3" s="5" t="s">
        <v>23</v>
      </c>
      <c r="F3" s="12" t="s">
        <v>24</v>
      </c>
      <c r="G3" s="12" t="s">
        <v>57</v>
      </c>
      <c r="H3" s="5" t="s">
        <v>25</v>
      </c>
      <c r="I3" s="5" t="s">
        <v>6</v>
      </c>
      <c r="J3" s="11" t="s">
        <v>27</v>
      </c>
    </row>
    <row r="4" spans="1:10" ht="26.25" thickBot="1">
      <c r="A4" s="1" t="s">
        <v>1</v>
      </c>
      <c r="B4" s="6" t="s">
        <v>7</v>
      </c>
      <c r="C4" s="15">
        <f>C6+C7+C9+C10+C5</f>
        <v>1918.9</v>
      </c>
      <c r="D4" s="15">
        <f>D6+D7+D9+D10+D5+D8</f>
        <v>1395.6</v>
      </c>
      <c r="E4" s="15">
        <f>E6+E7+E9+E10+E5+E8</f>
        <v>1683.3000000000002</v>
      </c>
      <c r="F4" s="15">
        <f>F6+F7+F9+F10+F5+F8</f>
        <v>1683.3000000000002</v>
      </c>
      <c r="G4" s="15">
        <f>G6+G7+G9+G10+G5+G8</f>
        <v>1683.3000000000002</v>
      </c>
      <c r="H4" s="15">
        <f>G4*100/E4</f>
        <v>100</v>
      </c>
      <c r="I4" s="15">
        <f>G4*100/G28</f>
        <v>31.126109467455628</v>
      </c>
      <c r="J4" s="16">
        <f>G4/C4*100</f>
        <v>87.7221324717286</v>
      </c>
    </row>
    <row r="5" spans="1:10" ht="51.75" thickBot="1">
      <c r="A5" s="2" t="s">
        <v>48</v>
      </c>
      <c r="B5" s="7" t="s">
        <v>47</v>
      </c>
      <c r="C5" s="17">
        <v>468</v>
      </c>
      <c r="D5" s="17">
        <v>496.7</v>
      </c>
      <c r="E5" s="17">
        <v>509.5</v>
      </c>
      <c r="F5" s="17">
        <v>509.5</v>
      </c>
      <c r="G5" s="17">
        <v>509.5</v>
      </c>
      <c r="H5" s="17">
        <v>100</v>
      </c>
      <c r="I5" s="17">
        <v>21.4</v>
      </c>
      <c r="J5" s="28">
        <f>G5/C5*100</f>
        <v>108.86752136752136</v>
      </c>
    </row>
    <row r="6" spans="1:10" ht="102.75" thickBot="1">
      <c r="A6" s="2" t="s">
        <v>28</v>
      </c>
      <c r="B6" s="7" t="s">
        <v>26</v>
      </c>
      <c r="C6" s="17">
        <v>1150.7</v>
      </c>
      <c r="D6" s="17">
        <v>872.9</v>
      </c>
      <c r="E6" s="17">
        <v>1138.4</v>
      </c>
      <c r="F6" s="17">
        <v>1138.4</v>
      </c>
      <c r="G6" s="17">
        <v>1138.4</v>
      </c>
      <c r="H6" s="15">
        <f aca="true" t="shared" si="0" ref="H6:H28">G6*100/E6</f>
        <v>100</v>
      </c>
      <c r="I6" s="17">
        <f>G6*100/G28</f>
        <v>21.050295857988168</v>
      </c>
      <c r="J6" s="16">
        <f aca="true" t="shared" si="1" ref="J6:J28">G6/C6*100</f>
        <v>98.93108542626227</v>
      </c>
    </row>
    <row r="7" spans="1:10" ht="51.75" thickBot="1">
      <c r="A7" s="2" t="s">
        <v>8</v>
      </c>
      <c r="B7" s="7" t="s">
        <v>20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15">
        <f t="shared" si="0"/>
        <v>100</v>
      </c>
      <c r="I7" s="8">
        <f>G7*100/G28</f>
        <v>0.1849112426035503</v>
      </c>
      <c r="J7" s="16">
        <f t="shared" si="1"/>
        <v>100</v>
      </c>
    </row>
    <row r="8" spans="1:10" ht="26.25" thickBot="1">
      <c r="A8" s="29" t="s">
        <v>54</v>
      </c>
      <c r="B8" s="7" t="s">
        <v>55</v>
      </c>
      <c r="C8" s="17">
        <v>27.3</v>
      </c>
      <c r="D8" s="17">
        <v>0</v>
      </c>
      <c r="E8" s="17">
        <v>1</v>
      </c>
      <c r="F8" s="17">
        <v>1</v>
      </c>
      <c r="G8" s="17">
        <v>1</v>
      </c>
      <c r="H8" s="15">
        <f>G8*100/E8</f>
        <v>100</v>
      </c>
      <c r="I8" s="8">
        <f>G8*100/G28</f>
        <v>0.01849112426035503</v>
      </c>
      <c r="J8" s="16">
        <f t="shared" si="1"/>
        <v>3.6630036630036633</v>
      </c>
    </row>
    <row r="9" spans="1:10" ht="15.75" thickBot="1">
      <c r="A9" s="23" t="s">
        <v>31</v>
      </c>
      <c r="B9" s="7" t="s">
        <v>30</v>
      </c>
      <c r="C9" s="17">
        <v>0</v>
      </c>
      <c r="D9" s="17">
        <v>10</v>
      </c>
      <c r="E9" s="17">
        <v>0</v>
      </c>
      <c r="F9" s="17">
        <v>0</v>
      </c>
      <c r="G9" s="17">
        <v>0</v>
      </c>
      <c r="H9" s="15" t="e">
        <f t="shared" si="0"/>
        <v>#DIV/0!</v>
      </c>
      <c r="I9" s="15">
        <f>G9*100/G28</f>
        <v>0</v>
      </c>
      <c r="J9" s="16" t="e">
        <f t="shared" si="1"/>
        <v>#DIV/0!</v>
      </c>
    </row>
    <row r="10" spans="1:10" ht="24.75" thickBot="1">
      <c r="A10" s="23" t="s">
        <v>32</v>
      </c>
      <c r="B10" s="7" t="s">
        <v>29</v>
      </c>
      <c r="C10" s="17">
        <v>290.2</v>
      </c>
      <c r="D10" s="17">
        <v>6</v>
      </c>
      <c r="E10" s="17">
        <v>24.4</v>
      </c>
      <c r="F10" s="17">
        <v>24.4</v>
      </c>
      <c r="G10" s="17">
        <v>24.4</v>
      </c>
      <c r="H10" s="15">
        <f t="shared" si="0"/>
        <v>100</v>
      </c>
      <c r="I10" s="15">
        <f>G10*100/G28</f>
        <v>0.4511834319526627</v>
      </c>
      <c r="J10" s="16">
        <f t="shared" si="1"/>
        <v>8.407994486560993</v>
      </c>
    </row>
    <row r="11" spans="1:10" ht="15" thickBot="1">
      <c r="A11" s="1" t="s">
        <v>2</v>
      </c>
      <c r="B11" s="6" t="s">
        <v>9</v>
      </c>
      <c r="C11" s="15">
        <f>C12</f>
        <v>79.3</v>
      </c>
      <c r="D11" s="15">
        <f>D12</f>
        <v>80.9</v>
      </c>
      <c r="E11" s="15">
        <f>E12</f>
        <v>88.9</v>
      </c>
      <c r="F11" s="15">
        <f>F12</f>
        <v>88.9</v>
      </c>
      <c r="G11" s="15">
        <f>G12</f>
        <v>88.9</v>
      </c>
      <c r="H11" s="15">
        <f t="shared" si="0"/>
        <v>100</v>
      </c>
      <c r="I11" s="15">
        <f>G11*100/G28</f>
        <v>1.643860946745562</v>
      </c>
      <c r="J11" s="16">
        <f t="shared" si="1"/>
        <v>112.10592686002524</v>
      </c>
    </row>
    <row r="12" spans="1:10" ht="27.75" customHeight="1" thickBot="1">
      <c r="A12" s="24" t="s">
        <v>34</v>
      </c>
      <c r="B12" s="7" t="s">
        <v>33</v>
      </c>
      <c r="C12" s="17">
        <v>79.3</v>
      </c>
      <c r="D12" s="17">
        <v>80.9</v>
      </c>
      <c r="E12" s="17">
        <v>88.9</v>
      </c>
      <c r="F12" s="17">
        <v>88.9</v>
      </c>
      <c r="G12" s="17">
        <v>88.9</v>
      </c>
      <c r="H12" s="15">
        <f t="shared" si="0"/>
        <v>100</v>
      </c>
      <c r="I12" s="15">
        <f>G12*100/G28</f>
        <v>1.643860946745562</v>
      </c>
      <c r="J12" s="16">
        <f t="shared" si="1"/>
        <v>112.10592686002524</v>
      </c>
    </row>
    <row r="13" spans="1:10" ht="39" thickBot="1">
      <c r="A13" s="1" t="s">
        <v>36</v>
      </c>
      <c r="B13" s="6" t="s">
        <v>10</v>
      </c>
      <c r="C13" s="20">
        <f>C14</f>
        <v>0</v>
      </c>
      <c r="D13" s="20">
        <f>D14</f>
        <v>1</v>
      </c>
      <c r="E13" s="20">
        <f>E14</f>
        <v>20.3</v>
      </c>
      <c r="F13" s="20">
        <f>F14</f>
        <v>20.3</v>
      </c>
      <c r="G13" s="20">
        <f>G14</f>
        <v>20.3</v>
      </c>
      <c r="H13" s="15">
        <f t="shared" si="0"/>
        <v>100</v>
      </c>
      <c r="I13" s="15">
        <f>G13*100/G28</f>
        <v>0.3753698224852071</v>
      </c>
      <c r="J13" s="16" t="e">
        <f t="shared" si="1"/>
        <v>#DIV/0!</v>
      </c>
    </row>
    <row r="14" spans="1:10" ht="26.25" thickBot="1">
      <c r="A14" s="2" t="s">
        <v>37</v>
      </c>
      <c r="B14" s="7" t="s">
        <v>35</v>
      </c>
      <c r="C14" s="17">
        <v>0</v>
      </c>
      <c r="D14" s="17">
        <v>1</v>
      </c>
      <c r="E14" s="17">
        <v>20.3</v>
      </c>
      <c r="F14" s="17">
        <v>20.3</v>
      </c>
      <c r="G14" s="17">
        <v>20.3</v>
      </c>
      <c r="H14" s="15">
        <f t="shared" si="0"/>
        <v>100</v>
      </c>
      <c r="I14" s="15">
        <f>G14*100/G28</f>
        <v>0.3753698224852071</v>
      </c>
      <c r="J14" s="16" t="e">
        <f t="shared" si="1"/>
        <v>#DIV/0!</v>
      </c>
    </row>
    <row r="15" spans="1:10" ht="15" thickBot="1">
      <c r="A15" s="1" t="s">
        <v>18</v>
      </c>
      <c r="B15" s="6" t="s">
        <v>11</v>
      </c>
      <c r="C15" s="15">
        <f>C16</f>
        <v>113.9</v>
      </c>
      <c r="D15" s="15">
        <f>D16</f>
        <v>2</v>
      </c>
      <c r="E15" s="15">
        <f>E16</f>
        <v>77.9</v>
      </c>
      <c r="F15" s="15">
        <f>F16</f>
        <v>77.9</v>
      </c>
      <c r="G15" s="15">
        <f>G16</f>
        <v>77.9</v>
      </c>
      <c r="H15" s="15">
        <f t="shared" si="0"/>
        <v>100</v>
      </c>
      <c r="I15" s="15">
        <f>G15*100/G28</f>
        <v>1.440458579881657</v>
      </c>
      <c r="J15" s="16">
        <f t="shared" si="1"/>
        <v>68.39332748024583</v>
      </c>
    </row>
    <row r="16" spans="1:10" ht="15.75" thickBot="1">
      <c r="A16" s="2" t="s">
        <v>39</v>
      </c>
      <c r="B16" s="7" t="s">
        <v>38</v>
      </c>
      <c r="C16" s="17">
        <v>113.9</v>
      </c>
      <c r="D16" s="17">
        <v>2</v>
      </c>
      <c r="E16" s="17">
        <v>77.9</v>
      </c>
      <c r="F16" s="17">
        <v>77.9</v>
      </c>
      <c r="G16" s="17">
        <v>77.9</v>
      </c>
      <c r="H16" s="15">
        <f t="shared" si="0"/>
        <v>100</v>
      </c>
      <c r="I16" s="18">
        <f>G16*100/G28</f>
        <v>1.440458579881657</v>
      </c>
      <c r="J16" s="16">
        <f t="shared" si="1"/>
        <v>68.39332748024583</v>
      </c>
    </row>
    <row r="17" spans="1:10" ht="26.25" thickBot="1">
      <c r="A17" s="13" t="s">
        <v>3</v>
      </c>
      <c r="B17" s="14" t="s">
        <v>12</v>
      </c>
      <c r="C17" s="26">
        <f>C18+C19+C20</f>
        <v>12936.9</v>
      </c>
      <c r="D17" s="26">
        <f>D18+D19+D20</f>
        <v>407.5</v>
      </c>
      <c r="E17" s="26">
        <f>E18+E19+E20</f>
        <v>3399.3999999999996</v>
      </c>
      <c r="F17" s="26">
        <f>F18+F19+F20</f>
        <v>3399.3999999999996</v>
      </c>
      <c r="G17" s="26">
        <f>G18+G19+G20</f>
        <v>3399.3999999999996</v>
      </c>
      <c r="H17" s="15">
        <f t="shared" si="0"/>
        <v>100</v>
      </c>
      <c r="I17" s="18">
        <f>G17*100/G28</f>
        <v>62.858727810650876</v>
      </c>
      <c r="J17" s="16">
        <f t="shared" si="1"/>
        <v>26.276774188561404</v>
      </c>
    </row>
    <row r="18" spans="1:10" ht="15" customHeight="1" thickBot="1">
      <c r="A18" s="2" t="s">
        <v>40</v>
      </c>
      <c r="B18" s="9" t="s">
        <v>13</v>
      </c>
      <c r="C18" s="19">
        <v>45.4</v>
      </c>
      <c r="D18" s="19">
        <v>55</v>
      </c>
      <c r="E18" s="19">
        <v>43.7</v>
      </c>
      <c r="F18" s="19">
        <v>43.7</v>
      </c>
      <c r="G18" s="19">
        <v>43.7</v>
      </c>
      <c r="H18" s="15">
        <f t="shared" si="0"/>
        <v>100</v>
      </c>
      <c r="I18" s="17">
        <f>G18*100/G28</f>
        <v>0.8080621301775148</v>
      </c>
      <c r="J18" s="16">
        <f t="shared" si="1"/>
        <v>96.25550660792952</v>
      </c>
    </row>
    <row r="19" spans="1:10" ht="12.75" customHeight="1" thickBot="1">
      <c r="A19" s="25" t="s">
        <v>41</v>
      </c>
      <c r="B19" s="9" t="s">
        <v>14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5" t="e">
        <f t="shared" si="0"/>
        <v>#DIV/0!</v>
      </c>
      <c r="I19" s="17">
        <f>G19*100/G28</f>
        <v>0</v>
      </c>
      <c r="J19" s="16" t="e">
        <f t="shared" si="1"/>
        <v>#DIV/0!</v>
      </c>
    </row>
    <row r="20" spans="1:10" ht="15.75" thickBot="1">
      <c r="A20" s="2" t="s">
        <v>42</v>
      </c>
      <c r="B20" s="9" t="s">
        <v>15</v>
      </c>
      <c r="C20" s="19">
        <v>12891.5</v>
      </c>
      <c r="D20" s="19">
        <v>352.5</v>
      </c>
      <c r="E20" s="19">
        <v>3355.7</v>
      </c>
      <c r="F20" s="19">
        <v>3355.7</v>
      </c>
      <c r="G20" s="19">
        <v>3355.7</v>
      </c>
      <c r="H20" s="15">
        <f t="shared" si="0"/>
        <v>100</v>
      </c>
      <c r="I20" s="17">
        <f>G20*100/G28</f>
        <v>62.05066568047337</v>
      </c>
      <c r="J20" s="16">
        <f t="shared" si="1"/>
        <v>26.030330062444246</v>
      </c>
    </row>
    <row r="21" spans="1:10" ht="16.5" thickBot="1">
      <c r="A21" s="13" t="s">
        <v>19</v>
      </c>
      <c r="B21" s="14" t="s">
        <v>16</v>
      </c>
      <c r="C21" s="26">
        <f>C22</f>
        <v>265</v>
      </c>
      <c r="D21" s="26">
        <f>D22</f>
        <v>15</v>
      </c>
      <c r="E21" s="26">
        <f>E22</f>
        <v>15</v>
      </c>
      <c r="F21" s="26">
        <f>F22</f>
        <v>15</v>
      </c>
      <c r="G21" s="26">
        <f>G22</f>
        <v>15</v>
      </c>
      <c r="H21" s="15">
        <f t="shared" si="0"/>
        <v>100</v>
      </c>
      <c r="I21" s="18">
        <f>G21*100/G28</f>
        <v>0.27736686390532544</v>
      </c>
      <c r="J21" s="16">
        <f t="shared" si="1"/>
        <v>5.660377358490567</v>
      </c>
    </row>
    <row r="22" spans="1:10" ht="15.75" thickBot="1">
      <c r="A22" s="2" t="s">
        <v>46</v>
      </c>
      <c r="B22" s="9" t="s">
        <v>17</v>
      </c>
      <c r="C22" s="19">
        <v>265</v>
      </c>
      <c r="D22" s="19">
        <v>15</v>
      </c>
      <c r="E22" s="19">
        <v>15</v>
      </c>
      <c r="F22" s="19">
        <v>15</v>
      </c>
      <c r="G22" s="19">
        <v>15</v>
      </c>
      <c r="H22" s="15">
        <f t="shared" si="0"/>
        <v>100</v>
      </c>
      <c r="I22" s="17">
        <f>G22*100/G28</f>
        <v>0.27736686390532544</v>
      </c>
      <c r="J22" s="16">
        <f t="shared" si="1"/>
        <v>5.660377358490567</v>
      </c>
    </row>
    <row r="23" spans="1:10" ht="64.5" thickBot="1">
      <c r="A23" s="2" t="s">
        <v>52</v>
      </c>
      <c r="B23" s="9" t="s">
        <v>53</v>
      </c>
      <c r="C23" s="19">
        <v>5</v>
      </c>
      <c r="D23" s="19">
        <v>5</v>
      </c>
      <c r="E23" s="19">
        <v>5</v>
      </c>
      <c r="F23" s="19">
        <v>5</v>
      </c>
      <c r="G23" s="19">
        <v>5</v>
      </c>
      <c r="H23" s="15">
        <f t="shared" si="0"/>
        <v>100</v>
      </c>
      <c r="I23" s="17">
        <f>G23*100/G28</f>
        <v>0.09245562130177515</v>
      </c>
      <c r="J23" s="16">
        <f t="shared" si="1"/>
        <v>100</v>
      </c>
    </row>
    <row r="24" spans="1:10" ht="12" customHeight="1" thickBot="1">
      <c r="A24" s="1" t="s">
        <v>5</v>
      </c>
      <c r="B24" s="6">
        <v>1000</v>
      </c>
      <c r="C24" s="20">
        <f>C25</f>
        <v>64</v>
      </c>
      <c r="D24" s="20">
        <f>D25</f>
        <v>62.4</v>
      </c>
      <c r="E24" s="20">
        <f>E25</f>
        <v>68.2</v>
      </c>
      <c r="F24" s="20">
        <f>F25</f>
        <v>68.2</v>
      </c>
      <c r="G24" s="20">
        <f>G25</f>
        <v>68.2</v>
      </c>
      <c r="H24" s="15">
        <f t="shared" si="0"/>
        <v>100</v>
      </c>
      <c r="I24" s="15">
        <f>G24*100/G28</f>
        <v>1.261094674556213</v>
      </c>
      <c r="J24" s="16">
        <f t="shared" si="1"/>
        <v>106.5625</v>
      </c>
    </row>
    <row r="25" spans="1:10" ht="18.75" customHeight="1" thickBot="1">
      <c r="A25" s="2" t="s">
        <v>50</v>
      </c>
      <c r="B25" s="7" t="s">
        <v>49</v>
      </c>
      <c r="C25" s="17">
        <v>64</v>
      </c>
      <c r="D25" s="17">
        <v>62.4</v>
      </c>
      <c r="E25" s="17">
        <v>68.2</v>
      </c>
      <c r="F25" s="17">
        <v>68.2</v>
      </c>
      <c r="G25" s="17">
        <v>68.2</v>
      </c>
      <c r="H25" s="15">
        <f t="shared" si="0"/>
        <v>100</v>
      </c>
      <c r="I25" s="15">
        <f>G25*100/G28</f>
        <v>1.261094674556213</v>
      </c>
      <c r="J25" s="16">
        <f t="shared" si="1"/>
        <v>106.5625</v>
      </c>
    </row>
    <row r="26" spans="1:10" ht="15" thickBot="1">
      <c r="A26" s="1" t="s">
        <v>43</v>
      </c>
      <c r="B26" s="6">
        <v>1100</v>
      </c>
      <c r="C26" s="20">
        <f>C27</f>
        <v>100</v>
      </c>
      <c r="D26" s="20">
        <f>D27</f>
        <v>50</v>
      </c>
      <c r="E26" s="20">
        <f>E27</f>
        <v>50</v>
      </c>
      <c r="F26" s="20">
        <f>F27</f>
        <v>50</v>
      </c>
      <c r="G26" s="20">
        <f>G27</f>
        <v>50</v>
      </c>
      <c r="H26" s="15">
        <f t="shared" si="0"/>
        <v>100</v>
      </c>
      <c r="I26" s="15">
        <f>G26*100/G28</f>
        <v>0.9245562130177515</v>
      </c>
      <c r="J26" s="16">
        <f t="shared" si="1"/>
        <v>50</v>
      </c>
    </row>
    <row r="27" spans="1:10" ht="15.75" thickBot="1">
      <c r="A27" s="27" t="s">
        <v>45</v>
      </c>
      <c r="B27" s="7" t="s">
        <v>44</v>
      </c>
      <c r="C27" s="17">
        <v>100</v>
      </c>
      <c r="D27" s="17">
        <v>50</v>
      </c>
      <c r="E27" s="17">
        <v>50</v>
      </c>
      <c r="F27" s="17">
        <v>50</v>
      </c>
      <c r="G27" s="17">
        <v>50</v>
      </c>
      <c r="H27" s="15">
        <f t="shared" si="0"/>
        <v>100</v>
      </c>
      <c r="I27" s="15">
        <f>G27*100/G28</f>
        <v>0.9245562130177515</v>
      </c>
      <c r="J27" s="16">
        <f t="shared" si="1"/>
        <v>50</v>
      </c>
    </row>
    <row r="28" spans="1:10" ht="16.5" thickBot="1">
      <c r="A28" s="4" t="s">
        <v>4</v>
      </c>
      <c r="B28" s="10"/>
      <c r="C28" s="21">
        <f>C4+C11+C13+C15+C17+C21+C26+C24+C23+C8</f>
        <v>15510.3</v>
      </c>
      <c r="D28" s="21">
        <f>D4+D11+D13+D15+D17+D21+D26+D24+D23</f>
        <v>2019.4</v>
      </c>
      <c r="E28" s="21">
        <f>E4+E11+E13+E15+E17+E21+E26+E24+E23</f>
        <v>5408</v>
      </c>
      <c r="F28" s="21">
        <f>F4+F11+F13+F15+F17+F21+F26+F24+F23</f>
        <v>5408</v>
      </c>
      <c r="G28" s="21">
        <f>G4+G11+G13+G15+G17+G21+G26+G24+G23</f>
        <v>5408</v>
      </c>
      <c r="H28" s="15">
        <f t="shared" si="0"/>
        <v>100</v>
      </c>
      <c r="I28" s="22">
        <f>I4+I11+I13+I15+I17+I21+I26+I24</f>
        <v>99.90754437869822</v>
      </c>
      <c r="J28" s="16">
        <f t="shared" si="1"/>
        <v>34.86715279523929</v>
      </c>
    </row>
  </sheetData>
  <sheetProtection/>
  <mergeCells count="1">
    <mergeCell ref="A1:J1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cp:lastPrinted>2018-01-26T08:45:20Z</cp:lastPrinted>
  <dcterms:created xsi:type="dcterms:W3CDTF">2012-05-14T07:26:54Z</dcterms:created>
  <dcterms:modified xsi:type="dcterms:W3CDTF">2021-06-16T13:25:16Z</dcterms:modified>
  <cp:category/>
  <cp:version/>
  <cp:contentType/>
  <cp:contentStatus/>
</cp:coreProperties>
</file>