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'Лист1'!$A$1:$U$96</definedName>
  </definedNames>
  <calcPr fullCalcOnLoad="1"/>
</workbook>
</file>

<file path=xl/sharedStrings.xml><?xml version="1.0" encoding="utf-8"?>
<sst xmlns="http://schemas.openxmlformats.org/spreadsheetml/2006/main" count="569" uniqueCount="112">
  <si>
    <t>ВР</t>
  </si>
  <si>
    <t>#Н/Д</t>
  </si>
  <si>
    <t>Сумма на 2009 год</t>
  </si>
  <si>
    <t>100</t>
  </si>
  <si>
    <t>120</t>
  </si>
  <si>
    <t>Закупка товаров, работ и услуг для муниципальных нужд</t>
  </si>
  <si>
    <t>200</t>
  </si>
  <si>
    <t>240</t>
  </si>
  <si>
    <t>Иные бюджетные ассигнования</t>
  </si>
  <si>
    <t>800</t>
  </si>
  <si>
    <t>870</t>
  </si>
  <si>
    <t>Резервные средства</t>
  </si>
  <si>
    <t>3</t>
  </si>
  <si>
    <t>4</t>
  </si>
  <si>
    <t>5</t>
  </si>
  <si>
    <t>6</t>
  </si>
  <si>
    <t>500</t>
  </si>
  <si>
    <t>540</t>
  </si>
  <si>
    <t xml:space="preserve"> </t>
  </si>
  <si>
    <t>рублей</t>
  </si>
  <si>
    <t>Наименование</t>
  </si>
  <si>
    <t>1</t>
  </si>
  <si>
    <t>2</t>
  </si>
  <si>
    <t>Межбюджетные трансферты</t>
  </si>
  <si>
    <t>Итого:</t>
  </si>
  <si>
    <t>01</t>
  </si>
  <si>
    <t>00</t>
  </si>
  <si>
    <t xml:space="preserve">Расходы на выплаты персоналу государственных (муниципальных) органов </t>
  </si>
  <si>
    <t xml:space="preserve">Закупка товаров, работ и услуг для государственных (муниципальных) нужд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</si>
  <si>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</si>
  <si>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</si>
  <si>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</si>
  <si>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межбюджетные трансферты</t>
  </si>
  <si>
    <t>850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</si>
  <si>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</si>
  <si>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</si>
  <si>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</si>
  <si>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</si>
  <si>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</si>
  <si>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</si>
  <si>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</si>
  <si>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</si>
  <si>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</si>
  <si>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</si>
  <si>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</si>
  <si>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</si>
  <si>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ГП</t>
  </si>
  <si>
    <t>ППГП</t>
  </si>
  <si>
    <t>ОМ</t>
  </si>
  <si>
    <t>0</t>
  </si>
  <si>
    <t>НР</t>
  </si>
  <si>
    <t>ГРБС</t>
  </si>
  <si>
    <t>80040</t>
  </si>
  <si>
    <t>84200</t>
  </si>
  <si>
    <t>80900</t>
  </si>
  <si>
    <t>83300</t>
  </si>
  <si>
    <t>81690</t>
  </si>
  <si>
    <t>81700</t>
  </si>
  <si>
    <t>81710</t>
  </si>
  <si>
    <t>81730</t>
  </si>
  <si>
    <t>84290</t>
  </si>
  <si>
    <t>7</t>
  </si>
  <si>
    <t>8</t>
  </si>
  <si>
    <t>81140</t>
  </si>
  <si>
    <t>Непрограммная деятельность</t>
  </si>
  <si>
    <t>70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</si>
  <si>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</si>
  <si>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</si>
  <si>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51180</t>
  </si>
  <si>
    <t>Осуществление первичного воинского учета на территориях, где отсутствуют военные комиссариаты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</si>
  <si>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</si>
  <si>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</si>
  <si>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Мероприятия по охране, сохранению и популяризации культурного наследия</t>
  </si>
  <si>
    <t>82410</t>
  </si>
  <si>
    <t>244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</si>
  <si>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</si>
  <si>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84380</t>
  </si>
  <si>
    <t>СВЕДЕНИЯ</t>
  </si>
  <si>
    <t xml:space="preserve">о фактически произведенных расходах на реализацию муниципальных программ в сравнении с первоначально утвержденным решением о бюджете значениями </t>
  </si>
  <si>
    <t>Уточненные расходы 2017 г. по сводной росписи</t>
  </si>
  <si>
    <t>Кассовое исполнение</t>
  </si>
  <si>
    <t>% исполнения к сводной росписи</t>
  </si>
  <si>
    <t>Примечание</t>
  </si>
  <si>
    <t>Сводная бюджетная роспись</t>
  </si>
  <si>
    <t>на 2018 год</t>
  </si>
  <si>
    <t>-</t>
  </si>
  <si>
    <t>Пеклинская сельская администрация</t>
  </si>
  <si>
    <t>940</t>
  </si>
  <si>
    <t>82450</t>
  </si>
  <si>
    <t>Выплата муниципальных пенсий (доплат к государственным пенсиям)</t>
  </si>
  <si>
    <t>Пенсии, пособия, выплачиваемые  организациями сектора   государственного управления</t>
  </si>
  <si>
    <t>Пенсии, выплачиваемые  организациями сектора   государственного управления</t>
  </si>
  <si>
    <t>300</t>
  </si>
  <si>
    <t>312</t>
  </si>
  <si>
    <t xml:space="preserve">        Организация и проведения выборов и референдумов</t>
  </si>
  <si>
    <t>Специальные расходы</t>
  </si>
  <si>
    <t>Иные выпалты текущего характера организациям</t>
  </si>
  <si>
    <t>80060</t>
  </si>
  <si>
    <t>880</t>
  </si>
  <si>
    <t>83050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</si>
  <si>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</si>
  <si>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</si>
  <si>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</si>
  <si>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</si>
  <si>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</si>
  <si>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84280</t>
  </si>
  <si>
    <t xml:space="preserve">Муниципальная программа "Реализация отдельных полномочий муниципального образования «Пеклинское сельское поселение» на 2019 - 2021 годы" </t>
  </si>
  <si>
    <t>за период с 01.01.2020 года по 31.12.2020 года</t>
  </si>
  <si>
    <t>Утвержденные расходы 2020 г. (Решение 41 от 16.12.2019 года)</t>
  </si>
  <si>
    <t>Уточненные расходы 2020г. по сводной росписи</t>
  </si>
  <si>
    <t>Мероприятия по обустройстау и восстановлению воинских захоронений</t>
  </si>
  <si>
    <t>L2990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</si>
</sst>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 horizontal="left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 vertical="top" wrapText="1"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wrapText="1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0" fontId="4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52" applyFont="1" applyFill="1" applyBorder="1" applyAlignment="1">
      <alignment horizontal="center" vertical="center" wrapText="1"/>
    </xf>
    <xf numFmtId="0" fontId="7" fillId="0" borderId="10" xfId="5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0" xfId="33" applyNumberFormat="1" applyFont="1" applyAlignment="1" applyProtection="1">
      <alignment vertical="top" wrapText="1"/>
      <protection/>
    </xf>
    <xf numFmtId="49" fontId="7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zoomScalePageLayoutView="0" workbookViewId="0" topLeftCell="A76">
      <selection activeCell="S11" sqref="S11"/>
    </sheetView>
  </sheetViews>
  <sheetFormatPr defaultColWidth="9.00390625" defaultRowHeight="12.75" outlineLevelRow="4"/>
  <cols>
    <col min="1" max="1" width="35.75390625" style="1" customWidth="1"/>
    <col min="2" max="2" width="4.25390625" style="2" customWidth="1"/>
    <col min="3" max="3" width="6.625" style="1" customWidth="1"/>
    <col min="4" max="4" width="4.25390625" style="1" customWidth="1"/>
    <col min="5" max="5" width="6.125" style="1" customWidth="1"/>
    <col min="6" max="6" width="6.75390625" style="5" customWidth="1"/>
    <col min="7" max="7" width="4.375" style="1" customWidth="1"/>
    <col min="8" max="8" width="0.12890625" style="1" hidden="1" customWidth="1"/>
    <col min="9" max="9" width="15.375" style="5" customWidth="1"/>
    <col min="10" max="15" width="0" style="1" hidden="1" customWidth="1"/>
    <col min="16" max="16" width="2.75390625" style="1" hidden="1" customWidth="1"/>
    <col min="17" max="17" width="13.75390625" style="1" customWidth="1"/>
    <col min="18" max="18" width="12.375" style="1" customWidth="1"/>
    <col min="19" max="19" width="13.375" style="1" customWidth="1"/>
    <col min="20" max="20" width="15.125" style="1" customWidth="1"/>
    <col min="21" max="21" width="11.875" style="1" customWidth="1"/>
    <col min="22" max="22" width="13.125" style="1" bestFit="1" customWidth="1"/>
    <col min="23" max="16384" width="9.125" style="1" customWidth="1"/>
  </cols>
  <sheetData>
    <row r="1" spans="1:23" ht="24.75" customHeight="1">
      <c r="A1" s="51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8"/>
      <c r="W1" s="8"/>
    </row>
    <row r="2" spans="1:21" ht="27.75" customHeight="1">
      <c r="A2" s="49" t="s">
        <v>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A3" s="54" t="s">
        <v>107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5"/>
      <c r="R3" s="55"/>
      <c r="S3" s="55"/>
      <c r="T3" s="55"/>
      <c r="U3" s="55"/>
    </row>
    <row r="4" spans="1:21" ht="15.75">
      <c r="A4" s="52"/>
      <c r="B4" s="52"/>
      <c r="C4" s="52"/>
      <c r="D4" s="52"/>
      <c r="E4" s="52"/>
      <c r="F4" s="52"/>
      <c r="G4" s="52"/>
      <c r="H4" s="52"/>
      <c r="I4" s="53"/>
      <c r="J4" s="53"/>
      <c r="K4" s="53"/>
      <c r="L4" s="53"/>
      <c r="M4" s="53"/>
      <c r="N4" s="53"/>
      <c r="O4" s="53"/>
      <c r="P4" s="53"/>
      <c r="U4" s="9" t="s">
        <v>19</v>
      </c>
    </row>
    <row r="5" spans="1:21" ht="62.25" customHeight="1">
      <c r="A5" s="34" t="s">
        <v>20</v>
      </c>
      <c r="B5" s="35" t="s">
        <v>46</v>
      </c>
      <c r="C5" s="34" t="s">
        <v>47</v>
      </c>
      <c r="D5" s="34" t="s">
        <v>48</v>
      </c>
      <c r="E5" s="34" t="s">
        <v>51</v>
      </c>
      <c r="F5" s="34" t="s">
        <v>50</v>
      </c>
      <c r="G5" s="34" t="s">
        <v>0</v>
      </c>
      <c r="H5" s="10" t="s">
        <v>0</v>
      </c>
      <c r="I5" s="30" t="s">
        <v>108</v>
      </c>
      <c r="J5" s="30" t="s">
        <v>79</v>
      </c>
      <c r="K5" s="10" t="s">
        <v>1</v>
      </c>
      <c r="L5" s="10" t="s">
        <v>1</v>
      </c>
      <c r="M5" s="10" t="s">
        <v>1</v>
      </c>
      <c r="N5" s="10" t="s">
        <v>1</v>
      </c>
      <c r="O5" s="10" t="s">
        <v>1</v>
      </c>
      <c r="P5" s="10" t="s">
        <v>2</v>
      </c>
      <c r="Q5" s="30" t="s">
        <v>109</v>
      </c>
      <c r="R5" s="42" t="s">
        <v>83</v>
      </c>
      <c r="S5" s="30" t="s">
        <v>80</v>
      </c>
      <c r="T5" s="30" t="s">
        <v>81</v>
      </c>
      <c r="U5" s="31" t="s">
        <v>82</v>
      </c>
    </row>
    <row r="6" spans="1:21" ht="15.75" customHeight="1" hidden="1">
      <c r="A6" s="35" t="s">
        <v>21</v>
      </c>
      <c r="B6" s="35"/>
      <c r="C6" s="35"/>
      <c r="D6" s="35"/>
      <c r="E6" s="35" t="s">
        <v>22</v>
      </c>
      <c r="F6" s="35" t="s">
        <v>12</v>
      </c>
      <c r="G6" s="35" t="s">
        <v>13</v>
      </c>
      <c r="H6" s="35" t="s">
        <v>14</v>
      </c>
      <c r="I6" s="18"/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10419427</v>
      </c>
      <c r="Q6" s="11"/>
      <c r="R6" s="41" t="s">
        <v>84</v>
      </c>
      <c r="S6" s="11"/>
      <c r="T6" s="11"/>
      <c r="U6" s="11"/>
    </row>
    <row r="7" spans="1:21" s="2" customFormat="1" ht="14.25" customHeight="1">
      <c r="A7" s="10">
        <v>1</v>
      </c>
      <c r="B7" s="10">
        <v>2</v>
      </c>
      <c r="C7" s="10">
        <v>3</v>
      </c>
      <c r="D7" s="10">
        <v>4</v>
      </c>
      <c r="E7" s="18" t="s">
        <v>14</v>
      </c>
      <c r="F7" s="18" t="s">
        <v>15</v>
      </c>
      <c r="G7" s="18" t="s">
        <v>61</v>
      </c>
      <c r="H7" s="18" t="s">
        <v>14</v>
      </c>
      <c r="I7" s="18" t="s">
        <v>62</v>
      </c>
      <c r="J7" s="33"/>
      <c r="K7" s="33"/>
      <c r="L7" s="33"/>
      <c r="M7" s="33"/>
      <c r="N7" s="33"/>
      <c r="O7" s="33"/>
      <c r="P7" s="33"/>
      <c r="Q7" s="10"/>
      <c r="R7" s="10"/>
      <c r="S7" s="10"/>
      <c r="T7" s="10"/>
      <c r="U7" s="10"/>
    </row>
    <row r="8" spans="1:21" s="2" customFormat="1" ht="78.75" customHeight="1">
      <c r="A8" s="36" t="s">
        <v>106</v>
      </c>
      <c r="B8" s="27" t="s">
        <v>25</v>
      </c>
      <c r="C8" s="10"/>
      <c r="D8" s="10"/>
      <c r="E8" s="18"/>
      <c r="F8" s="18"/>
      <c r="G8" s="18"/>
      <c r="H8" s="18"/>
      <c r="I8" s="21">
        <f>I13+I10+I26+I32+I37+I40+I49+I52+I55+I58+I20+I76+I43+I46+I70+I64+I73+I23+I29+I67+U16+I61</f>
        <v>2009394</v>
      </c>
      <c r="J8" s="21" t="e">
        <f>J13+J10+J26+J32+J37+J40+J49+J52+J55+J58+J20+J76+#REF!+J43+J46+J70+J64</f>
        <v>#REF!</v>
      </c>
      <c r="K8" s="21" t="e">
        <f>K13+K10+K26+K32+K37+K40+K49+K52+K55+K58+K20+K76+#REF!+K43+K46+K70+K64</f>
        <v>#REF!</v>
      </c>
      <c r="L8" s="21" t="e">
        <f>L13+L10+L26+L32+L37+L40+L49+L52+L55+L58+L20+L76+#REF!+L43+L46+L70+L64</f>
        <v>#REF!</v>
      </c>
      <c r="M8" s="21" t="e">
        <f>M13+M10+M26+M32+M37+M40+M49+M52+M55+M58+M20+M76+#REF!+M43+M46+M70+M64</f>
        <v>#REF!</v>
      </c>
      <c r="N8" s="21" t="e">
        <f>N13+N10+N26+N32+N37+N40+N49+N52+N55+N58+N20+N76+#REF!+N43+N46+N70+N64</f>
        <v>#REF!</v>
      </c>
      <c r="O8" s="21" t="e">
        <f>O13+O10+O26+O32+O37+O40+O49+O52+O55+O58+O20+O76+#REF!+O43+O46+O70+O64</f>
        <v>#REF!</v>
      </c>
      <c r="P8" s="21" t="e">
        <f>P13+P10+P26+P32+P37+P40+P49+P52+P55+P58+P20+P76+#REF!+P43+P46+P70+P64</f>
        <v>#REF!</v>
      </c>
      <c r="Q8" s="21">
        <f>Q13+Q10+Q26+Q32+Q37+Q40+Q49+Q52+Q55+Q58+Q20+Q76+Q43+Q46+Q70+Q64+Q73+Q23+Q29+Q67+Q61</f>
        <v>5407020.14</v>
      </c>
      <c r="R8" s="21">
        <f>R10+R13+R20+R23+R26+R29+R32+R37+R40+R43+R49+R58+R64+R67+R70+R73+R76+R61</f>
        <v>5407020.140000001</v>
      </c>
      <c r="S8" s="21">
        <f>S10+S13+S20+S23+S26+S29+S32+S40+S43+S49+S58+S64+S67+S70+S73+S76+S61+S37</f>
        <v>3980226.22</v>
      </c>
      <c r="T8" s="21">
        <f>S8/R8*100</f>
        <v>73.61219520073769</v>
      </c>
      <c r="U8" s="21"/>
    </row>
    <row r="9" spans="1:21" ht="21" customHeight="1" outlineLevel="1">
      <c r="A9" s="11" t="s">
        <v>86</v>
      </c>
      <c r="B9" s="27" t="s">
        <v>25</v>
      </c>
      <c r="C9" s="18" t="s">
        <v>49</v>
      </c>
      <c r="D9" s="18" t="s">
        <v>26</v>
      </c>
      <c r="E9" s="18" t="s">
        <v>87</v>
      </c>
      <c r="F9" s="18"/>
      <c r="G9" s="18"/>
      <c r="H9" s="18"/>
      <c r="I9" s="21">
        <f>I8</f>
        <v>2009394</v>
      </c>
      <c r="J9" s="21" t="e">
        <f aca="true" t="shared" si="0" ref="J9:S9">J8</f>
        <v>#REF!</v>
      </c>
      <c r="K9" s="21" t="e">
        <f t="shared" si="0"/>
        <v>#REF!</v>
      </c>
      <c r="L9" s="21" t="e">
        <f t="shared" si="0"/>
        <v>#REF!</v>
      </c>
      <c r="M9" s="21" t="e">
        <f t="shared" si="0"/>
        <v>#REF!</v>
      </c>
      <c r="N9" s="21" t="e">
        <f t="shared" si="0"/>
        <v>#REF!</v>
      </c>
      <c r="O9" s="21" t="e">
        <f t="shared" si="0"/>
        <v>#REF!</v>
      </c>
      <c r="P9" s="21" t="e">
        <f t="shared" si="0"/>
        <v>#REF!</v>
      </c>
      <c r="Q9" s="21">
        <f t="shared" si="0"/>
        <v>5407020.14</v>
      </c>
      <c r="R9" s="21">
        <f t="shared" si="0"/>
        <v>5407020.140000001</v>
      </c>
      <c r="S9" s="21">
        <f t="shared" si="0"/>
        <v>3980226.22</v>
      </c>
      <c r="T9" s="21">
        <f>S9/R9*100</f>
        <v>73.61219520073769</v>
      </c>
      <c r="U9" s="21"/>
    </row>
    <row r="10" spans="1:21" s="3" customFormat="1" ht="83.25" customHeight="1" outlineLevel="3" collapsed="1">
      <c r="A10" s="26" t="s">
        <v>66</v>
      </c>
      <c r="B10" s="27" t="s">
        <v>25</v>
      </c>
      <c r="C10" s="18" t="s">
        <v>49</v>
      </c>
      <c r="D10" s="18" t="s">
        <v>26</v>
      </c>
      <c r="E10" s="18" t="s">
        <v>87</v>
      </c>
      <c r="F10" s="18" t="s">
        <v>67</v>
      </c>
      <c r="G10" s="18"/>
      <c r="H10" s="18"/>
      <c r="I10" s="21">
        <f>I11</f>
        <v>496740</v>
      </c>
      <c r="J10" s="21">
        <f aca="true" t="shared" si="1" ref="J10:S11">J11</f>
        <v>483208.74</v>
      </c>
      <c r="K10" s="21">
        <f t="shared" si="1"/>
        <v>483208.74</v>
      </c>
      <c r="L10" s="21">
        <f t="shared" si="1"/>
        <v>483208.74</v>
      </c>
      <c r="M10" s="21">
        <f t="shared" si="1"/>
        <v>483208.74</v>
      </c>
      <c r="N10" s="21">
        <f t="shared" si="1"/>
        <v>483208.74</v>
      </c>
      <c r="O10" s="21">
        <f t="shared" si="1"/>
        <v>483208.74</v>
      </c>
      <c r="P10" s="21">
        <f t="shared" si="1"/>
        <v>483208.74</v>
      </c>
      <c r="Q10" s="21">
        <f t="shared" si="1"/>
        <v>509505.14</v>
      </c>
      <c r="R10" s="21">
        <f t="shared" si="1"/>
        <v>509505.14</v>
      </c>
      <c r="S10" s="21">
        <f t="shared" si="1"/>
        <v>509505.41</v>
      </c>
      <c r="T10" s="21">
        <f aca="true" t="shared" si="2" ref="T10:T78">S10/R10*100</f>
        <v>100.00005299259591</v>
      </c>
      <c r="U10" s="21"/>
    </row>
    <row r="11" spans="1:21" ht="102.75" customHeight="1" outlineLevel="4">
      <c r="A11" s="11" t="s">
        <v>29</v>
      </c>
      <c r="B11" s="27" t="s">
        <v>25</v>
      </c>
      <c r="C11" s="18" t="s">
        <v>49</v>
      </c>
      <c r="D11" s="18" t="s">
        <v>26</v>
      </c>
      <c r="E11" s="18" t="s">
        <v>87</v>
      </c>
      <c r="F11" s="18" t="s">
        <v>67</v>
      </c>
      <c r="G11" s="18" t="s">
        <v>3</v>
      </c>
      <c r="H11" s="18" t="s">
        <v>3</v>
      </c>
      <c r="I11" s="21">
        <v>496740</v>
      </c>
      <c r="J11" s="21">
        <f t="shared" si="1"/>
        <v>483208.74</v>
      </c>
      <c r="K11" s="21">
        <f t="shared" si="1"/>
        <v>483208.74</v>
      </c>
      <c r="L11" s="21">
        <f t="shared" si="1"/>
        <v>483208.74</v>
      </c>
      <c r="M11" s="21">
        <f t="shared" si="1"/>
        <v>483208.74</v>
      </c>
      <c r="N11" s="21">
        <f t="shared" si="1"/>
        <v>483208.74</v>
      </c>
      <c r="O11" s="21">
        <f t="shared" si="1"/>
        <v>483208.74</v>
      </c>
      <c r="P11" s="21">
        <f t="shared" si="1"/>
        <v>483208.74</v>
      </c>
      <c r="Q11" s="21">
        <f t="shared" si="1"/>
        <v>509505.14</v>
      </c>
      <c r="R11" s="21">
        <f t="shared" si="1"/>
        <v>509505.14</v>
      </c>
      <c r="S11" s="21">
        <f t="shared" si="1"/>
        <v>509505.41</v>
      </c>
      <c r="T11" s="21">
        <f t="shared" si="2"/>
        <v>100.00005299259591</v>
      </c>
      <c r="U11" s="21"/>
    </row>
    <row r="12" spans="1:21" ht="48" customHeight="1" outlineLevel="4">
      <c r="A12" s="17" t="s">
        <v>30</v>
      </c>
      <c r="B12" s="27" t="s">
        <v>25</v>
      </c>
      <c r="C12" s="18" t="s">
        <v>49</v>
      </c>
      <c r="D12" s="18" t="s">
        <v>26</v>
      </c>
      <c r="E12" s="18" t="s">
        <v>87</v>
      </c>
      <c r="F12" s="18" t="s">
        <v>67</v>
      </c>
      <c r="G12" s="18" t="s">
        <v>4</v>
      </c>
      <c r="H12" s="18" t="s">
        <v>4</v>
      </c>
      <c r="I12" s="21">
        <v>469740</v>
      </c>
      <c r="J12" s="21">
        <f aca="true" t="shared" si="3" ref="J12:P12">496100-12891.26</f>
        <v>483208.74</v>
      </c>
      <c r="K12" s="21">
        <f t="shared" si="3"/>
        <v>483208.74</v>
      </c>
      <c r="L12" s="21">
        <f t="shared" si="3"/>
        <v>483208.74</v>
      </c>
      <c r="M12" s="21">
        <f t="shared" si="3"/>
        <v>483208.74</v>
      </c>
      <c r="N12" s="21">
        <f t="shared" si="3"/>
        <v>483208.74</v>
      </c>
      <c r="O12" s="21">
        <f t="shared" si="3"/>
        <v>483208.74</v>
      </c>
      <c r="P12" s="21">
        <f t="shared" si="3"/>
        <v>483208.74</v>
      </c>
      <c r="Q12" s="21">
        <v>509505.14</v>
      </c>
      <c r="R12" s="21">
        <v>509505.14</v>
      </c>
      <c r="S12" s="21">
        <v>509505.41</v>
      </c>
      <c r="T12" s="21">
        <f t="shared" si="2"/>
        <v>100.00005299259591</v>
      </c>
      <c r="U12" s="21"/>
    </row>
    <row r="13" spans="1:21" s="3" customFormat="1" ht="48" customHeight="1" outlineLevel="2">
      <c r="A13" s="11" t="s">
        <v>34</v>
      </c>
      <c r="B13" s="27" t="s">
        <v>25</v>
      </c>
      <c r="C13" s="18" t="s">
        <v>49</v>
      </c>
      <c r="D13" s="18" t="s">
        <v>26</v>
      </c>
      <c r="E13" s="18" t="s">
        <v>87</v>
      </c>
      <c r="F13" s="18" t="s">
        <v>52</v>
      </c>
      <c r="G13" s="18"/>
      <c r="H13" s="18"/>
      <c r="I13" s="21">
        <f aca="true" t="shared" si="4" ref="I13:S13">I14+I16+I18</f>
        <v>872842</v>
      </c>
      <c r="J13" s="21">
        <f t="shared" si="4"/>
        <v>1805490.5999999999</v>
      </c>
      <c r="K13" s="21">
        <f t="shared" si="4"/>
        <v>1805490.5999999999</v>
      </c>
      <c r="L13" s="21">
        <f t="shared" si="4"/>
        <v>1805490.5999999999</v>
      </c>
      <c r="M13" s="21">
        <f t="shared" si="4"/>
        <v>1805490.5999999999</v>
      </c>
      <c r="N13" s="21">
        <f t="shared" si="4"/>
        <v>1805490.5999999999</v>
      </c>
      <c r="O13" s="21">
        <f t="shared" si="4"/>
        <v>1805490.5999999999</v>
      </c>
      <c r="P13" s="21">
        <f t="shared" si="4"/>
        <v>1805490.5999999999</v>
      </c>
      <c r="Q13" s="21">
        <f t="shared" si="4"/>
        <v>1138368.68</v>
      </c>
      <c r="R13" s="21">
        <f t="shared" si="4"/>
        <v>1138368.68</v>
      </c>
      <c r="S13" s="21">
        <f t="shared" si="4"/>
        <v>1138368.68</v>
      </c>
      <c r="T13" s="21">
        <f t="shared" si="2"/>
        <v>100</v>
      </c>
      <c r="U13" s="21"/>
    </row>
    <row r="14" spans="1:21" ht="120" customHeight="1" outlineLevel="4">
      <c r="A14" s="11" t="s">
        <v>29</v>
      </c>
      <c r="B14" s="27" t="s">
        <v>25</v>
      </c>
      <c r="C14" s="18" t="s">
        <v>49</v>
      </c>
      <c r="D14" s="18" t="s">
        <v>26</v>
      </c>
      <c r="E14" s="18" t="s">
        <v>87</v>
      </c>
      <c r="F14" s="18" t="s">
        <v>52</v>
      </c>
      <c r="G14" s="18" t="s">
        <v>3</v>
      </c>
      <c r="H14" s="18" t="s">
        <v>3</v>
      </c>
      <c r="I14" s="21">
        <f>I15</f>
        <v>780142</v>
      </c>
      <c r="J14" s="21">
        <f aca="true" t="shared" si="5" ref="J14:S14">J15</f>
        <v>1284097.39</v>
      </c>
      <c r="K14" s="21">
        <f t="shared" si="5"/>
        <v>1284097.39</v>
      </c>
      <c r="L14" s="21">
        <f t="shared" si="5"/>
        <v>1284097.39</v>
      </c>
      <c r="M14" s="21">
        <f t="shared" si="5"/>
        <v>1284097.39</v>
      </c>
      <c r="N14" s="21">
        <f t="shared" si="5"/>
        <v>1284097.39</v>
      </c>
      <c r="O14" s="21">
        <f t="shared" si="5"/>
        <v>1284097.39</v>
      </c>
      <c r="P14" s="21">
        <f t="shared" si="5"/>
        <v>1284097.39</v>
      </c>
      <c r="Q14" s="21">
        <f t="shared" si="5"/>
        <v>848066.74</v>
      </c>
      <c r="R14" s="21">
        <f t="shared" si="5"/>
        <v>848066.74</v>
      </c>
      <c r="S14" s="21">
        <f t="shared" si="5"/>
        <v>848066.74</v>
      </c>
      <c r="T14" s="21">
        <f t="shared" si="2"/>
        <v>100</v>
      </c>
      <c r="U14" s="21"/>
    </row>
    <row r="15" spans="1:21" ht="42.75" customHeight="1" outlineLevel="4">
      <c r="A15" s="16" t="s">
        <v>30</v>
      </c>
      <c r="B15" s="27" t="s">
        <v>25</v>
      </c>
      <c r="C15" s="18" t="s">
        <v>49</v>
      </c>
      <c r="D15" s="18" t="s">
        <v>26</v>
      </c>
      <c r="E15" s="18" t="s">
        <v>87</v>
      </c>
      <c r="F15" s="18" t="s">
        <v>52</v>
      </c>
      <c r="G15" s="18" t="s">
        <v>4</v>
      </c>
      <c r="H15" s="18" t="s">
        <v>4</v>
      </c>
      <c r="I15" s="21">
        <v>780142</v>
      </c>
      <c r="J15" s="21">
        <f aca="true" t="shared" si="6" ref="J15:P15">1302800-30000+30000-18702.61</f>
        <v>1284097.39</v>
      </c>
      <c r="K15" s="21">
        <f t="shared" si="6"/>
        <v>1284097.39</v>
      </c>
      <c r="L15" s="21">
        <f t="shared" si="6"/>
        <v>1284097.39</v>
      </c>
      <c r="M15" s="21">
        <f t="shared" si="6"/>
        <v>1284097.39</v>
      </c>
      <c r="N15" s="21">
        <f t="shared" si="6"/>
        <v>1284097.39</v>
      </c>
      <c r="O15" s="21">
        <f t="shared" si="6"/>
        <v>1284097.39</v>
      </c>
      <c r="P15" s="21">
        <f t="shared" si="6"/>
        <v>1284097.39</v>
      </c>
      <c r="Q15" s="21">
        <v>848066.74</v>
      </c>
      <c r="R15" s="21">
        <v>848066.74</v>
      </c>
      <c r="S15" s="21">
        <v>848066.74</v>
      </c>
      <c r="T15" s="21">
        <f t="shared" si="2"/>
        <v>100</v>
      </c>
      <c r="U15" s="21"/>
    </row>
    <row r="16" spans="1:21" ht="46.5" customHeight="1" outlineLevel="4">
      <c r="A16" s="17" t="s">
        <v>28</v>
      </c>
      <c r="B16" s="27" t="s">
        <v>25</v>
      </c>
      <c r="C16" s="18" t="s">
        <v>49</v>
      </c>
      <c r="D16" s="18" t="s">
        <v>26</v>
      </c>
      <c r="E16" s="18" t="s">
        <v>87</v>
      </c>
      <c r="F16" s="18" t="s">
        <v>52</v>
      </c>
      <c r="G16" s="18" t="s">
        <v>6</v>
      </c>
      <c r="H16" s="18" t="s">
        <v>6</v>
      </c>
      <c r="I16" s="21">
        <f>I17</f>
        <v>87700</v>
      </c>
      <c r="J16" s="21">
        <f aca="true" t="shared" si="7" ref="J16:S16">J17</f>
        <v>414173.20999999996</v>
      </c>
      <c r="K16" s="21">
        <f t="shared" si="7"/>
        <v>414173.20999999996</v>
      </c>
      <c r="L16" s="21">
        <f t="shared" si="7"/>
        <v>414173.20999999996</v>
      </c>
      <c r="M16" s="21">
        <f t="shared" si="7"/>
        <v>414173.20999999996</v>
      </c>
      <c r="N16" s="21">
        <f t="shared" si="7"/>
        <v>414173.20999999996</v>
      </c>
      <c r="O16" s="21">
        <f t="shared" si="7"/>
        <v>414173.20999999996</v>
      </c>
      <c r="P16" s="21">
        <f t="shared" si="7"/>
        <v>414173.20999999996</v>
      </c>
      <c r="Q16" s="21">
        <f t="shared" si="7"/>
        <v>283496.94</v>
      </c>
      <c r="R16" s="21">
        <f t="shared" si="7"/>
        <v>283496.94</v>
      </c>
      <c r="S16" s="21">
        <f t="shared" si="7"/>
        <v>283496.94</v>
      </c>
      <c r="T16" s="21">
        <f t="shared" si="2"/>
        <v>100</v>
      </c>
      <c r="U16" s="21"/>
    </row>
    <row r="17" spans="1:21" ht="48" customHeight="1" outlineLevel="4">
      <c r="A17" s="16" t="s">
        <v>31</v>
      </c>
      <c r="B17" s="27" t="s">
        <v>25</v>
      </c>
      <c r="C17" s="18" t="s">
        <v>49</v>
      </c>
      <c r="D17" s="18" t="s">
        <v>26</v>
      </c>
      <c r="E17" s="18" t="s">
        <v>87</v>
      </c>
      <c r="F17" s="18" t="s">
        <v>52</v>
      </c>
      <c r="G17" s="18" t="s">
        <v>7</v>
      </c>
      <c r="H17" s="18" t="s">
        <v>7</v>
      </c>
      <c r="I17" s="21">
        <v>87700</v>
      </c>
      <c r="J17" s="21">
        <f aca="true" t="shared" si="8" ref="J17:P17">437000-30000+53593.87-46420.66</f>
        <v>414173.20999999996</v>
      </c>
      <c r="K17" s="21">
        <f t="shared" si="8"/>
        <v>414173.20999999996</v>
      </c>
      <c r="L17" s="21">
        <f t="shared" si="8"/>
        <v>414173.20999999996</v>
      </c>
      <c r="M17" s="21">
        <f t="shared" si="8"/>
        <v>414173.20999999996</v>
      </c>
      <c r="N17" s="21">
        <f t="shared" si="8"/>
        <v>414173.20999999996</v>
      </c>
      <c r="O17" s="21">
        <f t="shared" si="8"/>
        <v>414173.20999999996</v>
      </c>
      <c r="P17" s="21">
        <f t="shared" si="8"/>
        <v>414173.20999999996</v>
      </c>
      <c r="Q17" s="21">
        <v>283496.94</v>
      </c>
      <c r="R17" s="21">
        <v>283496.94</v>
      </c>
      <c r="S17" s="21">
        <v>283496.94</v>
      </c>
      <c r="T17" s="21">
        <f t="shared" si="2"/>
        <v>100</v>
      </c>
      <c r="U17" s="21"/>
    </row>
    <row r="18" spans="1:21" ht="23.25" customHeight="1" outlineLevel="4">
      <c r="A18" s="11" t="s">
        <v>8</v>
      </c>
      <c r="B18" s="27" t="s">
        <v>25</v>
      </c>
      <c r="C18" s="18" t="s">
        <v>49</v>
      </c>
      <c r="D18" s="18" t="s">
        <v>26</v>
      </c>
      <c r="E18" s="18" t="s">
        <v>87</v>
      </c>
      <c r="F18" s="18" t="s">
        <v>52</v>
      </c>
      <c r="G18" s="18" t="s">
        <v>9</v>
      </c>
      <c r="H18" s="18" t="s">
        <v>9</v>
      </c>
      <c r="I18" s="21">
        <f>I19</f>
        <v>5000</v>
      </c>
      <c r="J18" s="21">
        <f aca="true" t="shared" si="9" ref="J18:S18">J19</f>
        <v>107220.00000000001</v>
      </c>
      <c r="K18" s="21">
        <f t="shared" si="9"/>
        <v>107220.00000000001</v>
      </c>
      <c r="L18" s="21">
        <f t="shared" si="9"/>
        <v>107220.00000000001</v>
      </c>
      <c r="M18" s="21">
        <f t="shared" si="9"/>
        <v>107220.00000000001</v>
      </c>
      <c r="N18" s="21">
        <f t="shared" si="9"/>
        <v>107220.00000000001</v>
      </c>
      <c r="O18" s="21">
        <f t="shared" si="9"/>
        <v>107220.00000000001</v>
      </c>
      <c r="P18" s="21">
        <f t="shared" si="9"/>
        <v>107220.00000000001</v>
      </c>
      <c r="Q18" s="21">
        <f t="shared" si="9"/>
        <v>6805</v>
      </c>
      <c r="R18" s="21">
        <f t="shared" si="9"/>
        <v>6805</v>
      </c>
      <c r="S18" s="21">
        <f t="shared" si="9"/>
        <v>6805</v>
      </c>
      <c r="T18" s="21">
        <f t="shared" si="2"/>
        <v>100</v>
      </c>
      <c r="U18" s="21"/>
    </row>
    <row r="19" spans="1:21" ht="29.25" customHeight="1" outlineLevel="4">
      <c r="A19" s="36" t="s">
        <v>35</v>
      </c>
      <c r="B19" s="27" t="s">
        <v>25</v>
      </c>
      <c r="C19" s="18" t="s">
        <v>49</v>
      </c>
      <c r="D19" s="18" t="s">
        <v>26</v>
      </c>
      <c r="E19" s="18" t="s">
        <v>87</v>
      </c>
      <c r="F19" s="18" t="s">
        <v>52</v>
      </c>
      <c r="G19" s="18" t="s">
        <v>33</v>
      </c>
      <c r="H19" s="18"/>
      <c r="I19" s="21">
        <v>5000</v>
      </c>
      <c r="J19" s="21">
        <f aca="true" t="shared" si="10" ref="J19:P19">64000+30000+16340.79-3120.79</f>
        <v>107220.00000000001</v>
      </c>
      <c r="K19" s="21">
        <f t="shared" si="10"/>
        <v>107220.00000000001</v>
      </c>
      <c r="L19" s="21">
        <f t="shared" si="10"/>
        <v>107220.00000000001</v>
      </c>
      <c r="M19" s="21">
        <f t="shared" si="10"/>
        <v>107220.00000000001</v>
      </c>
      <c r="N19" s="21">
        <f t="shared" si="10"/>
        <v>107220.00000000001</v>
      </c>
      <c r="O19" s="21">
        <f t="shared" si="10"/>
        <v>107220.00000000001</v>
      </c>
      <c r="P19" s="21">
        <f t="shared" si="10"/>
        <v>107220.00000000001</v>
      </c>
      <c r="Q19" s="21">
        <v>6805</v>
      </c>
      <c r="R19" s="21">
        <v>6805</v>
      </c>
      <c r="S19" s="21">
        <v>6805</v>
      </c>
      <c r="T19" s="21">
        <f t="shared" si="2"/>
        <v>100</v>
      </c>
      <c r="U19" s="21"/>
    </row>
    <row r="20" spans="1:21" ht="104.25" customHeight="1" outlineLevel="4">
      <c r="A20" s="17" t="s">
        <v>36</v>
      </c>
      <c r="B20" s="27" t="s">
        <v>25</v>
      </c>
      <c r="C20" s="18" t="s">
        <v>49</v>
      </c>
      <c r="D20" s="18" t="s">
        <v>26</v>
      </c>
      <c r="E20" s="18" t="s">
        <v>87</v>
      </c>
      <c r="F20" s="18" t="s">
        <v>53</v>
      </c>
      <c r="G20" s="18"/>
      <c r="H20" s="18" t="s">
        <v>9</v>
      </c>
      <c r="I20" s="33">
        <f>I21</f>
        <v>5000</v>
      </c>
      <c r="J20" s="33">
        <f aca="true" t="shared" si="11" ref="J20:S21">J21</f>
        <v>2500</v>
      </c>
      <c r="K20" s="33">
        <f t="shared" si="11"/>
        <v>2500</v>
      </c>
      <c r="L20" s="33">
        <f t="shared" si="11"/>
        <v>2500</v>
      </c>
      <c r="M20" s="33">
        <f t="shared" si="11"/>
        <v>2500</v>
      </c>
      <c r="N20" s="33">
        <f t="shared" si="11"/>
        <v>2500</v>
      </c>
      <c r="O20" s="33">
        <f t="shared" si="11"/>
        <v>2500</v>
      </c>
      <c r="P20" s="33">
        <f t="shared" si="11"/>
        <v>2500</v>
      </c>
      <c r="Q20" s="33">
        <f>Q22</f>
        <v>5000</v>
      </c>
      <c r="R20" s="33">
        <f t="shared" si="11"/>
        <v>5000</v>
      </c>
      <c r="S20" s="33">
        <f t="shared" si="11"/>
        <v>5000</v>
      </c>
      <c r="T20" s="21">
        <f t="shared" si="2"/>
        <v>100</v>
      </c>
      <c r="U20" s="33"/>
    </row>
    <row r="21" spans="1:21" ht="19.5" customHeight="1" outlineLevel="4">
      <c r="A21" s="37" t="s">
        <v>23</v>
      </c>
      <c r="B21" s="27" t="s">
        <v>25</v>
      </c>
      <c r="C21" s="18" t="s">
        <v>49</v>
      </c>
      <c r="D21" s="18" t="s">
        <v>26</v>
      </c>
      <c r="E21" s="18" t="s">
        <v>87</v>
      </c>
      <c r="F21" s="18" t="s">
        <v>53</v>
      </c>
      <c r="G21" s="18" t="s">
        <v>16</v>
      </c>
      <c r="H21" s="18" t="s">
        <v>10</v>
      </c>
      <c r="I21" s="33">
        <f>I22</f>
        <v>5000</v>
      </c>
      <c r="J21" s="33">
        <f t="shared" si="11"/>
        <v>2500</v>
      </c>
      <c r="K21" s="33">
        <f t="shared" si="11"/>
        <v>2500</v>
      </c>
      <c r="L21" s="33">
        <f t="shared" si="11"/>
        <v>2500</v>
      </c>
      <c r="M21" s="33">
        <f t="shared" si="11"/>
        <v>2500</v>
      </c>
      <c r="N21" s="33">
        <f t="shared" si="11"/>
        <v>2500</v>
      </c>
      <c r="O21" s="33">
        <f t="shared" si="11"/>
        <v>2500</v>
      </c>
      <c r="P21" s="33">
        <f t="shared" si="11"/>
        <v>2500</v>
      </c>
      <c r="Q21" s="33">
        <f t="shared" si="11"/>
        <v>5000</v>
      </c>
      <c r="R21" s="33">
        <f t="shared" si="11"/>
        <v>5000</v>
      </c>
      <c r="S21" s="33">
        <f t="shared" si="11"/>
        <v>5000</v>
      </c>
      <c r="T21" s="21">
        <f t="shared" si="2"/>
        <v>100</v>
      </c>
      <c r="U21" s="33"/>
    </row>
    <row r="22" spans="1:21" ht="18.75" customHeight="1" outlineLevel="2">
      <c r="A22" s="16" t="s">
        <v>32</v>
      </c>
      <c r="B22" s="27" t="s">
        <v>25</v>
      </c>
      <c r="C22" s="18" t="s">
        <v>49</v>
      </c>
      <c r="D22" s="18" t="s">
        <v>26</v>
      </c>
      <c r="E22" s="18" t="s">
        <v>87</v>
      </c>
      <c r="F22" s="18" t="s">
        <v>53</v>
      </c>
      <c r="G22" s="18" t="s">
        <v>17</v>
      </c>
      <c r="H22" s="18"/>
      <c r="I22" s="33">
        <v>5000</v>
      </c>
      <c r="J22" s="33">
        <v>2500</v>
      </c>
      <c r="K22" s="33">
        <v>2500</v>
      </c>
      <c r="L22" s="33">
        <v>2500</v>
      </c>
      <c r="M22" s="33">
        <v>2500</v>
      </c>
      <c r="N22" s="33">
        <v>2500</v>
      </c>
      <c r="O22" s="33">
        <v>2500</v>
      </c>
      <c r="P22" s="33">
        <v>2500</v>
      </c>
      <c r="Q22" s="33">
        <v>5000</v>
      </c>
      <c r="R22" s="33">
        <v>5000</v>
      </c>
      <c r="S22" s="33">
        <v>5000</v>
      </c>
      <c r="T22" s="21">
        <f t="shared" si="2"/>
        <v>100</v>
      </c>
      <c r="U22" s="33"/>
    </row>
    <row r="23" spans="1:21" ht="112.5" customHeight="1" outlineLevel="2">
      <c r="A23" s="17" t="s">
        <v>100</v>
      </c>
      <c r="B23" s="27" t="s">
        <v>25</v>
      </c>
      <c r="C23" s="18" t="s">
        <v>49</v>
      </c>
      <c r="D23" s="18" t="s">
        <v>26</v>
      </c>
      <c r="E23" s="18" t="s">
        <v>87</v>
      </c>
      <c r="F23" s="18" t="s">
        <v>101</v>
      </c>
      <c r="G23" s="18"/>
      <c r="H23" s="18"/>
      <c r="I23" s="33">
        <f>I24</f>
        <v>5000</v>
      </c>
      <c r="J23" s="33"/>
      <c r="K23" s="33"/>
      <c r="L23" s="33"/>
      <c r="M23" s="33"/>
      <c r="N23" s="33"/>
      <c r="O23" s="33"/>
      <c r="P23" s="33"/>
      <c r="Q23" s="33">
        <f>Q25</f>
        <v>5000</v>
      </c>
      <c r="R23" s="33">
        <f>R24</f>
        <v>5000</v>
      </c>
      <c r="S23" s="33">
        <f>S24</f>
        <v>5000</v>
      </c>
      <c r="T23" s="21">
        <f>T25</f>
        <v>100</v>
      </c>
      <c r="U23" s="33"/>
    </row>
    <row r="24" spans="1:21" ht="18.75" customHeight="1" outlineLevel="2">
      <c r="A24" s="37" t="s">
        <v>23</v>
      </c>
      <c r="B24" s="27" t="s">
        <v>25</v>
      </c>
      <c r="C24" s="18" t="s">
        <v>49</v>
      </c>
      <c r="D24" s="18" t="s">
        <v>26</v>
      </c>
      <c r="E24" s="18" t="s">
        <v>87</v>
      </c>
      <c r="F24" s="18" t="s">
        <v>101</v>
      </c>
      <c r="G24" s="18" t="s">
        <v>16</v>
      </c>
      <c r="H24" s="18"/>
      <c r="I24" s="33">
        <f>I25</f>
        <v>5000</v>
      </c>
      <c r="J24" s="33"/>
      <c r="K24" s="33"/>
      <c r="L24" s="33"/>
      <c r="M24" s="33"/>
      <c r="N24" s="33"/>
      <c r="O24" s="33"/>
      <c r="P24" s="33"/>
      <c r="Q24" s="33">
        <f>Q25</f>
        <v>5000</v>
      </c>
      <c r="R24" s="33">
        <f>R25</f>
        <v>5000</v>
      </c>
      <c r="S24" s="33">
        <f>S25</f>
        <v>5000</v>
      </c>
      <c r="T24" s="21">
        <f>T25</f>
        <v>100</v>
      </c>
      <c r="U24" s="33"/>
    </row>
    <row r="25" spans="1:21" ht="18.75" customHeight="1" outlineLevel="2">
      <c r="A25" s="16" t="s">
        <v>32</v>
      </c>
      <c r="B25" s="27" t="s">
        <v>25</v>
      </c>
      <c r="C25" s="18" t="s">
        <v>49</v>
      </c>
      <c r="D25" s="18" t="s">
        <v>26</v>
      </c>
      <c r="E25" s="18" t="s">
        <v>87</v>
      </c>
      <c r="F25" s="18" t="s">
        <v>101</v>
      </c>
      <c r="G25" s="18" t="s">
        <v>17</v>
      </c>
      <c r="H25" s="18"/>
      <c r="I25" s="33">
        <v>5000</v>
      </c>
      <c r="J25" s="33"/>
      <c r="K25" s="33"/>
      <c r="L25" s="33"/>
      <c r="M25" s="33"/>
      <c r="N25" s="33"/>
      <c r="O25" s="33"/>
      <c r="P25" s="33"/>
      <c r="Q25" s="33">
        <v>5000</v>
      </c>
      <c r="R25" s="33">
        <v>5000</v>
      </c>
      <c r="S25" s="33">
        <v>5000</v>
      </c>
      <c r="T25" s="21">
        <f>S25/R25*100</f>
        <v>100</v>
      </c>
      <c r="U25" s="33"/>
    </row>
    <row r="26" spans="1:21" ht="47.25" customHeight="1" outlineLevel="4">
      <c r="A26" s="11" t="s">
        <v>38</v>
      </c>
      <c r="B26" s="27" t="s">
        <v>25</v>
      </c>
      <c r="C26" s="18" t="s">
        <v>49</v>
      </c>
      <c r="D26" s="18" t="s">
        <v>26</v>
      </c>
      <c r="E26" s="18" t="s">
        <v>87</v>
      </c>
      <c r="F26" s="18" t="s">
        <v>54</v>
      </c>
      <c r="G26" s="18"/>
      <c r="H26" s="18"/>
      <c r="I26" s="21">
        <f>I27</f>
        <v>1000</v>
      </c>
      <c r="J26" s="21">
        <f aca="true" t="shared" si="12" ref="J26:S27">J27</f>
        <v>170580</v>
      </c>
      <c r="K26" s="21">
        <f t="shared" si="12"/>
        <v>170580</v>
      </c>
      <c r="L26" s="21">
        <f t="shared" si="12"/>
        <v>170580</v>
      </c>
      <c r="M26" s="21">
        <f t="shared" si="12"/>
        <v>170580</v>
      </c>
      <c r="N26" s="21">
        <f t="shared" si="12"/>
        <v>170580</v>
      </c>
      <c r="O26" s="21">
        <f t="shared" si="12"/>
        <v>170580</v>
      </c>
      <c r="P26" s="21">
        <f t="shared" si="12"/>
        <v>170580</v>
      </c>
      <c r="Q26" s="21">
        <f t="shared" si="12"/>
        <v>19442</v>
      </c>
      <c r="R26" s="21">
        <f t="shared" si="12"/>
        <v>19442</v>
      </c>
      <c r="S26" s="21">
        <f t="shared" si="12"/>
        <v>19442</v>
      </c>
      <c r="T26" s="21">
        <f t="shared" si="2"/>
        <v>100</v>
      </c>
      <c r="U26" s="21"/>
    </row>
    <row r="27" spans="1:21" ht="41.25" customHeight="1" outlineLevel="4">
      <c r="A27" s="17" t="s">
        <v>28</v>
      </c>
      <c r="B27" s="27" t="s">
        <v>25</v>
      </c>
      <c r="C27" s="18" t="s">
        <v>49</v>
      </c>
      <c r="D27" s="18" t="s">
        <v>26</v>
      </c>
      <c r="E27" s="18" t="s">
        <v>87</v>
      </c>
      <c r="F27" s="18" t="s">
        <v>54</v>
      </c>
      <c r="G27" s="18" t="s">
        <v>6</v>
      </c>
      <c r="H27" s="18" t="s">
        <v>3</v>
      </c>
      <c r="I27" s="21">
        <f>I28</f>
        <v>1000</v>
      </c>
      <c r="J27" s="21">
        <f t="shared" si="12"/>
        <v>170580</v>
      </c>
      <c r="K27" s="21">
        <f t="shared" si="12"/>
        <v>170580</v>
      </c>
      <c r="L27" s="21">
        <f t="shared" si="12"/>
        <v>170580</v>
      </c>
      <c r="M27" s="21">
        <f t="shared" si="12"/>
        <v>170580</v>
      </c>
      <c r="N27" s="21">
        <f t="shared" si="12"/>
        <v>170580</v>
      </c>
      <c r="O27" s="21">
        <f t="shared" si="12"/>
        <v>170580</v>
      </c>
      <c r="P27" s="21">
        <f t="shared" si="12"/>
        <v>170580</v>
      </c>
      <c r="Q27" s="21">
        <f t="shared" si="12"/>
        <v>19442</v>
      </c>
      <c r="R27" s="21">
        <f t="shared" si="12"/>
        <v>19442</v>
      </c>
      <c r="S27" s="21">
        <f t="shared" si="12"/>
        <v>19442</v>
      </c>
      <c r="T27" s="21">
        <f t="shared" si="2"/>
        <v>100</v>
      </c>
      <c r="U27" s="21"/>
    </row>
    <row r="28" spans="1:21" ht="47.25" customHeight="1" outlineLevel="4">
      <c r="A28" s="16" t="s">
        <v>31</v>
      </c>
      <c r="B28" s="27" t="s">
        <v>25</v>
      </c>
      <c r="C28" s="18" t="s">
        <v>49</v>
      </c>
      <c r="D28" s="18" t="s">
        <v>26</v>
      </c>
      <c r="E28" s="18" t="s">
        <v>87</v>
      </c>
      <c r="F28" s="18" t="s">
        <v>54</v>
      </c>
      <c r="G28" s="18" t="s">
        <v>7</v>
      </c>
      <c r="H28" s="18"/>
      <c r="I28" s="21">
        <v>1000</v>
      </c>
      <c r="J28" s="21">
        <f aca="true" t="shared" si="13" ref="J28:P28">38080+22600+147980-38080</f>
        <v>170580</v>
      </c>
      <c r="K28" s="21">
        <f t="shared" si="13"/>
        <v>170580</v>
      </c>
      <c r="L28" s="21">
        <f t="shared" si="13"/>
        <v>170580</v>
      </c>
      <c r="M28" s="21">
        <f t="shared" si="13"/>
        <v>170580</v>
      </c>
      <c r="N28" s="21">
        <f t="shared" si="13"/>
        <v>170580</v>
      </c>
      <c r="O28" s="21">
        <f t="shared" si="13"/>
        <v>170580</v>
      </c>
      <c r="P28" s="21">
        <f t="shared" si="13"/>
        <v>170580</v>
      </c>
      <c r="Q28" s="21">
        <v>19442</v>
      </c>
      <c r="R28" s="21">
        <v>19442</v>
      </c>
      <c r="S28" s="21">
        <v>19442</v>
      </c>
      <c r="T28" s="21">
        <f t="shared" si="2"/>
        <v>100</v>
      </c>
      <c r="U28" s="21"/>
    </row>
    <row r="29" spans="1:21" ht="91.5" customHeight="1" outlineLevel="4">
      <c r="A29" s="17" t="s">
        <v>103</v>
      </c>
      <c r="B29" s="27" t="s">
        <v>25</v>
      </c>
      <c r="C29" s="18" t="s">
        <v>49</v>
      </c>
      <c r="D29" s="18" t="s">
        <v>26</v>
      </c>
      <c r="E29" s="18" t="s">
        <v>87</v>
      </c>
      <c r="F29" s="18" t="s">
        <v>102</v>
      </c>
      <c r="G29" s="18"/>
      <c r="H29" s="18"/>
      <c r="I29" s="21">
        <f>I30</f>
        <v>5000</v>
      </c>
      <c r="J29" s="21"/>
      <c r="K29" s="21"/>
      <c r="L29" s="21"/>
      <c r="M29" s="21"/>
      <c r="N29" s="21"/>
      <c r="O29" s="21"/>
      <c r="P29" s="21"/>
      <c r="Q29" s="21">
        <f>Q31</f>
        <v>5000</v>
      </c>
      <c r="R29" s="21">
        <f>R31</f>
        <v>5000</v>
      </c>
      <c r="S29" s="21">
        <f>S31</f>
        <v>5000</v>
      </c>
      <c r="T29" s="21">
        <f>T31</f>
        <v>100</v>
      </c>
      <c r="U29" s="21"/>
    </row>
    <row r="30" spans="1:21" ht="24" customHeight="1" outlineLevel="4">
      <c r="A30" s="37" t="s">
        <v>23</v>
      </c>
      <c r="B30" s="27" t="s">
        <v>25</v>
      </c>
      <c r="C30" s="18" t="s">
        <v>49</v>
      </c>
      <c r="D30" s="18" t="s">
        <v>26</v>
      </c>
      <c r="E30" s="18" t="s">
        <v>87</v>
      </c>
      <c r="F30" s="18" t="s">
        <v>102</v>
      </c>
      <c r="G30" s="18" t="s">
        <v>16</v>
      </c>
      <c r="H30" s="18"/>
      <c r="I30" s="21">
        <f>I31</f>
        <v>5000</v>
      </c>
      <c r="J30" s="21"/>
      <c r="K30" s="21"/>
      <c r="L30" s="21"/>
      <c r="M30" s="21"/>
      <c r="N30" s="21"/>
      <c r="O30" s="21"/>
      <c r="P30" s="21"/>
      <c r="Q30" s="21">
        <f>Q31</f>
        <v>5000</v>
      </c>
      <c r="R30" s="21">
        <f>R31</f>
        <v>5000</v>
      </c>
      <c r="S30" s="21">
        <f>S31</f>
        <v>5000</v>
      </c>
      <c r="T30" s="21">
        <f>T31</f>
        <v>100</v>
      </c>
      <c r="U30" s="21"/>
    </row>
    <row r="31" spans="1:21" ht="20.25" customHeight="1" outlineLevel="4">
      <c r="A31" s="16" t="s">
        <v>32</v>
      </c>
      <c r="B31" s="27" t="s">
        <v>25</v>
      </c>
      <c r="C31" s="18" t="s">
        <v>49</v>
      </c>
      <c r="D31" s="18" t="s">
        <v>26</v>
      </c>
      <c r="E31" s="18" t="s">
        <v>87</v>
      </c>
      <c r="F31" s="18" t="s">
        <v>102</v>
      </c>
      <c r="G31" s="18" t="s">
        <v>17</v>
      </c>
      <c r="H31" s="18"/>
      <c r="I31" s="21">
        <v>5000</v>
      </c>
      <c r="J31" s="21"/>
      <c r="K31" s="21"/>
      <c r="L31" s="21"/>
      <c r="M31" s="21"/>
      <c r="N31" s="21"/>
      <c r="O31" s="21"/>
      <c r="P31" s="21"/>
      <c r="Q31" s="21">
        <v>5000</v>
      </c>
      <c r="R31" s="21">
        <v>5000</v>
      </c>
      <c r="S31" s="21">
        <v>5000</v>
      </c>
      <c r="T31" s="21">
        <f>S31/R31*100</f>
        <v>100</v>
      </c>
      <c r="U31" s="21"/>
    </row>
    <row r="32" spans="1:21" ht="45" customHeight="1" outlineLevel="4">
      <c r="A32" s="38" t="s">
        <v>69</v>
      </c>
      <c r="B32" s="27" t="s">
        <v>25</v>
      </c>
      <c r="C32" s="18" t="s">
        <v>49</v>
      </c>
      <c r="D32" s="18" t="s">
        <v>26</v>
      </c>
      <c r="E32" s="18" t="s">
        <v>87</v>
      </c>
      <c r="F32" s="19" t="s">
        <v>68</v>
      </c>
      <c r="G32" s="18"/>
      <c r="H32" s="18"/>
      <c r="I32" s="21">
        <f aca="true" t="shared" si="14" ref="I32:S32">I33+I35</f>
        <v>80879</v>
      </c>
      <c r="J32" s="21">
        <f t="shared" si="14"/>
        <v>180015</v>
      </c>
      <c r="K32" s="21">
        <f t="shared" si="14"/>
        <v>180015</v>
      </c>
      <c r="L32" s="21">
        <f t="shared" si="14"/>
        <v>180015</v>
      </c>
      <c r="M32" s="21">
        <f t="shared" si="14"/>
        <v>180015</v>
      </c>
      <c r="N32" s="21">
        <f t="shared" si="14"/>
        <v>180015</v>
      </c>
      <c r="O32" s="21">
        <f t="shared" si="14"/>
        <v>180015</v>
      </c>
      <c r="P32" s="21">
        <f t="shared" si="14"/>
        <v>180015</v>
      </c>
      <c r="Q32" s="21">
        <f t="shared" si="14"/>
        <v>88885</v>
      </c>
      <c r="R32" s="21">
        <f t="shared" si="14"/>
        <v>88885</v>
      </c>
      <c r="S32" s="21">
        <f t="shared" si="14"/>
        <v>88885</v>
      </c>
      <c r="T32" s="21">
        <f t="shared" si="2"/>
        <v>100</v>
      </c>
      <c r="U32" s="21"/>
    </row>
    <row r="33" spans="1:21" ht="106.5" customHeight="1" outlineLevel="4">
      <c r="A33" s="11" t="s">
        <v>29</v>
      </c>
      <c r="B33" s="27" t="s">
        <v>25</v>
      </c>
      <c r="C33" s="18" t="s">
        <v>49</v>
      </c>
      <c r="D33" s="18" t="s">
        <v>26</v>
      </c>
      <c r="E33" s="18" t="s">
        <v>87</v>
      </c>
      <c r="F33" s="19" t="s">
        <v>68</v>
      </c>
      <c r="G33" s="18" t="s">
        <v>3</v>
      </c>
      <c r="H33" s="18"/>
      <c r="I33" s="21">
        <f>I34</f>
        <v>80879</v>
      </c>
      <c r="J33" s="21">
        <f aca="true" t="shared" si="15" ref="J33:S33">J34</f>
        <v>179325</v>
      </c>
      <c r="K33" s="21">
        <f t="shared" si="15"/>
        <v>179325</v>
      </c>
      <c r="L33" s="21">
        <f t="shared" si="15"/>
        <v>179325</v>
      </c>
      <c r="M33" s="21">
        <f t="shared" si="15"/>
        <v>179325</v>
      </c>
      <c r="N33" s="21">
        <f t="shared" si="15"/>
        <v>179325</v>
      </c>
      <c r="O33" s="21">
        <f t="shared" si="15"/>
        <v>179325</v>
      </c>
      <c r="P33" s="21">
        <f t="shared" si="15"/>
        <v>179325</v>
      </c>
      <c r="Q33" s="21">
        <f t="shared" si="15"/>
        <v>83685</v>
      </c>
      <c r="R33" s="21">
        <f t="shared" si="15"/>
        <v>83685</v>
      </c>
      <c r="S33" s="21">
        <f t="shared" si="15"/>
        <v>83685</v>
      </c>
      <c r="T33" s="21">
        <f t="shared" si="2"/>
        <v>100</v>
      </c>
      <c r="U33" s="21"/>
    </row>
    <row r="34" spans="1:21" s="3" customFormat="1" ht="42" customHeight="1" outlineLevel="4">
      <c r="A34" s="20" t="s">
        <v>27</v>
      </c>
      <c r="B34" s="27" t="s">
        <v>25</v>
      </c>
      <c r="C34" s="18" t="s">
        <v>49</v>
      </c>
      <c r="D34" s="18" t="s">
        <v>26</v>
      </c>
      <c r="E34" s="18" t="s">
        <v>87</v>
      </c>
      <c r="F34" s="19" t="s">
        <v>68</v>
      </c>
      <c r="G34" s="18" t="s">
        <v>4</v>
      </c>
      <c r="H34" s="18"/>
      <c r="I34" s="21">
        <v>80879</v>
      </c>
      <c r="J34" s="21">
        <f aca="true" t="shared" si="16" ref="J34:P34">153497+20018+5810</f>
        <v>179325</v>
      </c>
      <c r="K34" s="21">
        <f t="shared" si="16"/>
        <v>179325</v>
      </c>
      <c r="L34" s="21">
        <f t="shared" si="16"/>
        <v>179325</v>
      </c>
      <c r="M34" s="21">
        <f t="shared" si="16"/>
        <v>179325</v>
      </c>
      <c r="N34" s="21">
        <f t="shared" si="16"/>
        <v>179325</v>
      </c>
      <c r="O34" s="21">
        <f t="shared" si="16"/>
        <v>179325</v>
      </c>
      <c r="P34" s="21">
        <f t="shared" si="16"/>
        <v>179325</v>
      </c>
      <c r="Q34" s="21">
        <v>83685</v>
      </c>
      <c r="R34" s="21">
        <v>83685</v>
      </c>
      <c r="S34" s="21">
        <v>83685</v>
      </c>
      <c r="T34" s="21">
        <f t="shared" si="2"/>
        <v>100</v>
      </c>
      <c r="U34" s="21"/>
    </row>
    <row r="35" spans="1:21" ht="40.5" customHeight="1" outlineLevel="4">
      <c r="A35" s="17" t="s">
        <v>28</v>
      </c>
      <c r="B35" s="27" t="s">
        <v>25</v>
      </c>
      <c r="C35" s="18" t="s">
        <v>49</v>
      </c>
      <c r="D35" s="18" t="s">
        <v>26</v>
      </c>
      <c r="E35" s="18" t="s">
        <v>87</v>
      </c>
      <c r="F35" s="19" t="s">
        <v>68</v>
      </c>
      <c r="G35" s="18" t="s">
        <v>6</v>
      </c>
      <c r="H35" s="18" t="s">
        <v>6</v>
      </c>
      <c r="I35" s="21">
        <f>I36</f>
        <v>0</v>
      </c>
      <c r="J35" s="21">
        <f aca="true" t="shared" si="17" ref="J35:S35">J36</f>
        <v>690</v>
      </c>
      <c r="K35" s="21">
        <f t="shared" si="17"/>
        <v>690</v>
      </c>
      <c r="L35" s="21">
        <f t="shared" si="17"/>
        <v>690</v>
      </c>
      <c r="M35" s="21">
        <f t="shared" si="17"/>
        <v>690</v>
      </c>
      <c r="N35" s="21">
        <f t="shared" si="17"/>
        <v>690</v>
      </c>
      <c r="O35" s="21">
        <f t="shared" si="17"/>
        <v>690</v>
      </c>
      <c r="P35" s="21">
        <f t="shared" si="17"/>
        <v>690</v>
      </c>
      <c r="Q35" s="21">
        <f t="shared" si="17"/>
        <v>5200</v>
      </c>
      <c r="R35" s="21">
        <f t="shared" si="17"/>
        <v>5200</v>
      </c>
      <c r="S35" s="21">
        <f t="shared" si="17"/>
        <v>5200</v>
      </c>
      <c r="T35" s="21">
        <f t="shared" si="2"/>
        <v>100</v>
      </c>
      <c r="U35" s="21"/>
    </row>
    <row r="36" spans="1:21" ht="45.75" customHeight="1" outlineLevel="4">
      <c r="A36" s="16" t="s">
        <v>31</v>
      </c>
      <c r="B36" s="27" t="s">
        <v>25</v>
      </c>
      <c r="C36" s="18" t="s">
        <v>49</v>
      </c>
      <c r="D36" s="18" t="s">
        <v>26</v>
      </c>
      <c r="E36" s="18" t="s">
        <v>87</v>
      </c>
      <c r="F36" s="19" t="s">
        <v>68</v>
      </c>
      <c r="G36" s="18" t="s">
        <v>7</v>
      </c>
      <c r="H36" s="18"/>
      <c r="I36" s="21">
        <v>0</v>
      </c>
      <c r="J36" s="21">
        <f aca="true" t="shared" si="18" ref="J36:P36">6500-5810</f>
        <v>690</v>
      </c>
      <c r="K36" s="21">
        <f t="shared" si="18"/>
        <v>690</v>
      </c>
      <c r="L36" s="21">
        <f t="shared" si="18"/>
        <v>690</v>
      </c>
      <c r="M36" s="21">
        <f t="shared" si="18"/>
        <v>690</v>
      </c>
      <c r="N36" s="21">
        <f t="shared" si="18"/>
        <v>690</v>
      </c>
      <c r="O36" s="21">
        <f t="shared" si="18"/>
        <v>690</v>
      </c>
      <c r="P36" s="21">
        <f t="shared" si="18"/>
        <v>690</v>
      </c>
      <c r="Q36" s="21">
        <v>5200</v>
      </c>
      <c r="R36" s="21">
        <v>5200</v>
      </c>
      <c r="S36" s="21">
        <v>5200</v>
      </c>
      <c r="T36" s="21">
        <f t="shared" si="2"/>
        <v>100</v>
      </c>
      <c r="U36" s="21"/>
    </row>
    <row r="37" spans="1:21" s="3" customFormat="1" ht="31.5" customHeight="1" outlineLevel="2">
      <c r="A37" s="11" t="s">
        <v>39</v>
      </c>
      <c r="B37" s="27" t="s">
        <v>25</v>
      </c>
      <c r="C37" s="18" t="s">
        <v>49</v>
      </c>
      <c r="D37" s="18" t="s">
        <v>26</v>
      </c>
      <c r="E37" s="18" t="s">
        <v>87</v>
      </c>
      <c r="F37" s="18" t="s">
        <v>63</v>
      </c>
      <c r="G37" s="18"/>
      <c r="H37" s="18"/>
      <c r="I37" s="21">
        <f>I38</f>
        <v>1000</v>
      </c>
      <c r="J37" s="21">
        <f aca="true" t="shared" si="19" ref="J37:S38">J38</f>
        <v>10499.2</v>
      </c>
      <c r="K37" s="21">
        <f t="shared" si="19"/>
        <v>10499.2</v>
      </c>
      <c r="L37" s="21">
        <f t="shared" si="19"/>
        <v>10499.2</v>
      </c>
      <c r="M37" s="21">
        <f t="shared" si="19"/>
        <v>10499.2</v>
      </c>
      <c r="N37" s="21">
        <f t="shared" si="19"/>
        <v>10499.2</v>
      </c>
      <c r="O37" s="21">
        <f t="shared" si="19"/>
        <v>10499.2</v>
      </c>
      <c r="P37" s="21">
        <f t="shared" si="19"/>
        <v>10499.2</v>
      </c>
      <c r="Q37" s="21">
        <f t="shared" si="19"/>
        <v>20327.6</v>
      </c>
      <c r="R37" s="21">
        <f t="shared" si="19"/>
        <v>20327.6</v>
      </c>
      <c r="S37" s="21">
        <f t="shared" si="19"/>
        <v>20327.6</v>
      </c>
      <c r="T37" s="21">
        <f t="shared" si="2"/>
        <v>100</v>
      </c>
      <c r="U37" s="21"/>
    </row>
    <row r="38" spans="1:21" ht="46.5" customHeight="1" outlineLevel="4">
      <c r="A38" s="17" t="s">
        <v>28</v>
      </c>
      <c r="B38" s="27" t="s">
        <v>25</v>
      </c>
      <c r="C38" s="18" t="s">
        <v>49</v>
      </c>
      <c r="D38" s="18" t="s">
        <v>26</v>
      </c>
      <c r="E38" s="18" t="s">
        <v>87</v>
      </c>
      <c r="F38" s="18" t="s">
        <v>63</v>
      </c>
      <c r="G38" s="18" t="s">
        <v>6</v>
      </c>
      <c r="H38" s="18" t="s">
        <v>6</v>
      </c>
      <c r="I38" s="21">
        <f>I39</f>
        <v>1000</v>
      </c>
      <c r="J38" s="21">
        <f t="shared" si="19"/>
        <v>10499.2</v>
      </c>
      <c r="K38" s="21">
        <f t="shared" si="19"/>
        <v>10499.2</v>
      </c>
      <c r="L38" s="21">
        <f t="shared" si="19"/>
        <v>10499.2</v>
      </c>
      <c r="M38" s="21">
        <f t="shared" si="19"/>
        <v>10499.2</v>
      </c>
      <c r="N38" s="21">
        <f t="shared" si="19"/>
        <v>10499.2</v>
      </c>
      <c r="O38" s="21">
        <f t="shared" si="19"/>
        <v>10499.2</v>
      </c>
      <c r="P38" s="21">
        <f t="shared" si="19"/>
        <v>10499.2</v>
      </c>
      <c r="Q38" s="21">
        <f t="shared" si="19"/>
        <v>20327.6</v>
      </c>
      <c r="R38" s="21">
        <f t="shared" si="19"/>
        <v>20327.6</v>
      </c>
      <c r="S38" s="21">
        <f t="shared" si="19"/>
        <v>20327.6</v>
      </c>
      <c r="T38" s="21">
        <f t="shared" si="2"/>
        <v>100</v>
      </c>
      <c r="U38" s="21"/>
    </row>
    <row r="39" spans="1:21" ht="48" customHeight="1" outlineLevel="4">
      <c r="A39" s="16" t="s">
        <v>31</v>
      </c>
      <c r="B39" s="27" t="s">
        <v>25</v>
      </c>
      <c r="C39" s="18" t="s">
        <v>49</v>
      </c>
      <c r="D39" s="18" t="s">
        <v>26</v>
      </c>
      <c r="E39" s="18" t="s">
        <v>87</v>
      </c>
      <c r="F39" s="18" t="s">
        <v>63</v>
      </c>
      <c r="G39" s="18" t="s">
        <v>7</v>
      </c>
      <c r="H39" s="18"/>
      <c r="I39" s="21">
        <v>1000</v>
      </c>
      <c r="J39" s="21">
        <f aca="true" t="shared" si="20" ref="J39:P39">12389.1-1889.9</f>
        <v>10499.2</v>
      </c>
      <c r="K39" s="21">
        <f t="shared" si="20"/>
        <v>10499.2</v>
      </c>
      <c r="L39" s="21">
        <f t="shared" si="20"/>
        <v>10499.2</v>
      </c>
      <c r="M39" s="21">
        <f t="shared" si="20"/>
        <v>10499.2</v>
      </c>
      <c r="N39" s="21">
        <f t="shared" si="20"/>
        <v>10499.2</v>
      </c>
      <c r="O39" s="21">
        <f t="shared" si="20"/>
        <v>10499.2</v>
      </c>
      <c r="P39" s="21">
        <f t="shared" si="20"/>
        <v>10499.2</v>
      </c>
      <c r="Q39" s="21">
        <v>20327.6</v>
      </c>
      <c r="R39" s="21">
        <v>20327.6</v>
      </c>
      <c r="S39" s="21">
        <v>20327.6</v>
      </c>
      <c r="T39" s="21">
        <f t="shared" si="2"/>
        <v>100</v>
      </c>
      <c r="U39" s="21"/>
    </row>
    <row r="40" spans="1:21" ht="46.5" customHeight="1" outlineLevel="4">
      <c r="A40" s="11" t="s">
        <v>40</v>
      </c>
      <c r="B40" s="27" t="s">
        <v>25</v>
      </c>
      <c r="C40" s="18" t="s">
        <v>49</v>
      </c>
      <c r="D40" s="18" t="s">
        <v>26</v>
      </c>
      <c r="E40" s="18" t="s">
        <v>87</v>
      </c>
      <c r="F40" s="18" t="s">
        <v>55</v>
      </c>
      <c r="G40" s="18"/>
      <c r="H40" s="18" t="s">
        <v>6</v>
      </c>
      <c r="I40" s="21">
        <f>I41</f>
        <v>2000</v>
      </c>
      <c r="J40" s="21">
        <f aca="true" t="shared" si="21" ref="J40:S41">J41</f>
        <v>27840</v>
      </c>
      <c r="K40" s="21">
        <f t="shared" si="21"/>
        <v>27840</v>
      </c>
      <c r="L40" s="21">
        <f t="shared" si="21"/>
        <v>27840</v>
      </c>
      <c r="M40" s="21">
        <f t="shared" si="21"/>
        <v>27840</v>
      </c>
      <c r="N40" s="21">
        <f t="shared" si="21"/>
        <v>27840</v>
      </c>
      <c r="O40" s="21">
        <f t="shared" si="21"/>
        <v>27840</v>
      </c>
      <c r="P40" s="21">
        <f t="shared" si="21"/>
        <v>27840</v>
      </c>
      <c r="Q40" s="21">
        <f t="shared" si="21"/>
        <v>77863</v>
      </c>
      <c r="R40" s="21">
        <f t="shared" si="21"/>
        <v>77863</v>
      </c>
      <c r="S40" s="21">
        <f t="shared" si="21"/>
        <v>77863</v>
      </c>
      <c r="T40" s="21">
        <f t="shared" si="2"/>
        <v>100</v>
      </c>
      <c r="U40" s="21"/>
    </row>
    <row r="41" spans="1:21" ht="45" customHeight="1" outlineLevel="4">
      <c r="A41" s="17" t="s">
        <v>28</v>
      </c>
      <c r="B41" s="27" t="s">
        <v>25</v>
      </c>
      <c r="C41" s="18" t="s">
        <v>49</v>
      </c>
      <c r="D41" s="18" t="s">
        <v>26</v>
      </c>
      <c r="E41" s="18" t="s">
        <v>87</v>
      </c>
      <c r="F41" s="18" t="s">
        <v>55</v>
      </c>
      <c r="G41" s="18" t="s">
        <v>6</v>
      </c>
      <c r="H41" s="18" t="s">
        <v>7</v>
      </c>
      <c r="I41" s="21">
        <f>I42</f>
        <v>2000</v>
      </c>
      <c r="J41" s="21">
        <f t="shared" si="21"/>
        <v>27840</v>
      </c>
      <c r="K41" s="21">
        <f t="shared" si="21"/>
        <v>27840</v>
      </c>
      <c r="L41" s="21">
        <f t="shared" si="21"/>
        <v>27840</v>
      </c>
      <c r="M41" s="21">
        <f t="shared" si="21"/>
        <v>27840</v>
      </c>
      <c r="N41" s="21">
        <f t="shared" si="21"/>
        <v>27840</v>
      </c>
      <c r="O41" s="21">
        <f t="shared" si="21"/>
        <v>27840</v>
      </c>
      <c r="P41" s="21">
        <f t="shared" si="21"/>
        <v>27840</v>
      </c>
      <c r="Q41" s="21">
        <f t="shared" si="21"/>
        <v>77863</v>
      </c>
      <c r="R41" s="21">
        <f t="shared" si="21"/>
        <v>77863</v>
      </c>
      <c r="S41" s="21">
        <f t="shared" si="21"/>
        <v>77863</v>
      </c>
      <c r="T41" s="21">
        <f t="shared" si="2"/>
        <v>100</v>
      </c>
      <c r="U41" s="21"/>
    </row>
    <row r="42" spans="1:21" ht="45.75" customHeight="1" outlineLevel="4">
      <c r="A42" s="16" t="s">
        <v>31</v>
      </c>
      <c r="B42" s="27" t="s">
        <v>25</v>
      </c>
      <c r="C42" s="18" t="s">
        <v>49</v>
      </c>
      <c r="D42" s="18" t="s">
        <v>26</v>
      </c>
      <c r="E42" s="18" t="s">
        <v>87</v>
      </c>
      <c r="F42" s="18" t="s">
        <v>55</v>
      </c>
      <c r="G42" s="18" t="s">
        <v>7</v>
      </c>
      <c r="H42" s="18"/>
      <c r="I42" s="21">
        <v>2000</v>
      </c>
      <c r="J42" s="21">
        <f aca="true" t="shared" si="22" ref="J42:P42">30000-2160</f>
        <v>27840</v>
      </c>
      <c r="K42" s="21">
        <f t="shared" si="22"/>
        <v>27840</v>
      </c>
      <c r="L42" s="21">
        <f t="shared" si="22"/>
        <v>27840</v>
      </c>
      <c r="M42" s="21">
        <f t="shared" si="22"/>
        <v>27840</v>
      </c>
      <c r="N42" s="21">
        <f t="shared" si="22"/>
        <v>27840</v>
      </c>
      <c r="O42" s="21">
        <f t="shared" si="22"/>
        <v>27840</v>
      </c>
      <c r="P42" s="21">
        <f t="shared" si="22"/>
        <v>27840</v>
      </c>
      <c r="Q42" s="21">
        <v>77863</v>
      </c>
      <c r="R42" s="21">
        <v>77863</v>
      </c>
      <c r="S42" s="21">
        <v>77863</v>
      </c>
      <c r="T42" s="21">
        <f t="shared" si="2"/>
        <v>100</v>
      </c>
      <c r="U42" s="21"/>
    </row>
    <row r="43" spans="1:21" ht="78" customHeight="1" outlineLevel="4">
      <c r="A43" s="29" t="s">
        <v>70</v>
      </c>
      <c r="B43" s="27" t="s">
        <v>25</v>
      </c>
      <c r="C43" s="18" t="s">
        <v>49</v>
      </c>
      <c r="D43" s="18" t="s">
        <v>26</v>
      </c>
      <c r="E43" s="18" t="s">
        <v>87</v>
      </c>
      <c r="F43" s="18" t="s">
        <v>71</v>
      </c>
      <c r="G43" s="18"/>
      <c r="H43" s="18"/>
      <c r="I43" s="21">
        <f>I44</f>
        <v>55000</v>
      </c>
      <c r="J43" s="21">
        <f aca="true" t="shared" si="23" ref="J43:S44">J44</f>
        <v>60628.32</v>
      </c>
      <c r="K43" s="21">
        <f t="shared" si="23"/>
        <v>60628.32</v>
      </c>
      <c r="L43" s="21">
        <f t="shared" si="23"/>
        <v>60628.32</v>
      </c>
      <c r="M43" s="21">
        <f t="shared" si="23"/>
        <v>60628.32</v>
      </c>
      <c r="N43" s="21">
        <f t="shared" si="23"/>
        <v>60628.32</v>
      </c>
      <c r="O43" s="21">
        <f t="shared" si="23"/>
        <v>60628.32</v>
      </c>
      <c r="P43" s="21">
        <f t="shared" si="23"/>
        <v>60628.32</v>
      </c>
      <c r="Q43" s="21">
        <f t="shared" si="23"/>
        <v>43712.52</v>
      </c>
      <c r="R43" s="21">
        <f t="shared" si="23"/>
        <v>43712.52</v>
      </c>
      <c r="S43" s="21">
        <f t="shared" si="23"/>
        <v>43712.52</v>
      </c>
      <c r="T43" s="21">
        <f t="shared" si="2"/>
        <v>100</v>
      </c>
      <c r="U43" s="21"/>
    </row>
    <row r="44" spans="1:21" ht="33" customHeight="1" outlineLevel="4">
      <c r="A44" s="11" t="s">
        <v>5</v>
      </c>
      <c r="B44" s="27" t="s">
        <v>25</v>
      </c>
      <c r="C44" s="18" t="s">
        <v>49</v>
      </c>
      <c r="D44" s="18" t="s">
        <v>26</v>
      </c>
      <c r="E44" s="18" t="s">
        <v>87</v>
      </c>
      <c r="F44" s="18" t="s">
        <v>71</v>
      </c>
      <c r="G44" s="18" t="s">
        <v>6</v>
      </c>
      <c r="H44" s="18"/>
      <c r="I44" s="21">
        <f>I45</f>
        <v>55000</v>
      </c>
      <c r="J44" s="21">
        <f t="shared" si="23"/>
        <v>60628.32</v>
      </c>
      <c r="K44" s="21">
        <f t="shared" si="23"/>
        <v>60628.32</v>
      </c>
      <c r="L44" s="21">
        <f t="shared" si="23"/>
        <v>60628.32</v>
      </c>
      <c r="M44" s="21">
        <f t="shared" si="23"/>
        <v>60628.32</v>
      </c>
      <c r="N44" s="21">
        <f t="shared" si="23"/>
        <v>60628.32</v>
      </c>
      <c r="O44" s="21">
        <f t="shared" si="23"/>
        <v>60628.32</v>
      </c>
      <c r="P44" s="21">
        <f t="shared" si="23"/>
        <v>60628.32</v>
      </c>
      <c r="Q44" s="21">
        <f t="shared" si="23"/>
        <v>43712.52</v>
      </c>
      <c r="R44" s="21">
        <f t="shared" si="23"/>
        <v>43712.52</v>
      </c>
      <c r="S44" s="21">
        <f t="shared" si="23"/>
        <v>43712.52</v>
      </c>
      <c r="T44" s="21">
        <f t="shared" si="2"/>
        <v>100</v>
      </c>
      <c r="U44" s="21"/>
    </row>
    <row r="45" spans="1:21" ht="44.25" customHeight="1" outlineLevel="4">
      <c r="A45" s="16" t="s">
        <v>31</v>
      </c>
      <c r="B45" s="27" t="s">
        <v>25</v>
      </c>
      <c r="C45" s="18" t="s">
        <v>49</v>
      </c>
      <c r="D45" s="18" t="s">
        <v>26</v>
      </c>
      <c r="E45" s="18" t="s">
        <v>87</v>
      </c>
      <c r="F45" s="18" t="s">
        <v>71</v>
      </c>
      <c r="G45" s="18" t="s">
        <v>7</v>
      </c>
      <c r="H45" s="18"/>
      <c r="I45" s="21">
        <v>55000</v>
      </c>
      <c r="J45" s="21">
        <f aca="true" t="shared" si="24" ref="J45:P45">61300-7715.07+7043.39</f>
        <v>60628.32</v>
      </c>
      <c r="K45" s="21">
        <f t="shared" si="24"/>
        <v>60628.32</v>
      </c>
      <c r="L45" s="21">
        <f t="shared" si="24"/>
        <v>60628.32</v>
      </c>
      <c r="M45" s="21">
        <f t="shared" si="24"/>
        <v>60628.32</v>
      </c>
      <c r="N45" s="21">
        <f t="shared" si="24"/>
        <v>60628.32</v>
      </c>
      <c r="O45" s="21">
        <f t="shared" si="24"/>
        <v>60628.32</v>
      </c>
      <c r="P45" s="21">
        <f t="shared" si="24"/>
        <v>60628.32</v>
      </c>
      <c r="Q45" s="21">
        <v>43712.52</v>
      </c>
      <c r="R45" s="21">
        <v>43712.52</v>
      </c>
      <c r="S45" s="21">
        <v>43712.52</v>
      </c>
      <c r="T45" s="21">
        <f t="shared" si="2"/>
        <v>100</v>
      </c>
      <c r="U45" s="21"/>
    </row>
    <row r="46" spans="1:21" ht="28.5" customHeight="1" hidden="1" outlineLevel="4">
      <c r="A46" s="28"/>
      <c r="B46" s="27"/>
      <c r="C46" s="18"/>
      <c r="D46" s="18"/>
      <c r="E46" s="18"/>
      <c r="F46" s="18"/>
      <c r="G46" s="18"/>
      <c r="H46" s="18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30.75" customHeight="1" hidden="1" outlineLevel="4">
      <c r="A47" s="11"/>
      <c r="B47" s="27"/>
      <c r="C47" s="18"/>
      <c r="D47" s="18"/>
      <c r="E47" s="18"/>
      <c r="F47" s="18"/>
      <c r="G47" s="18"/>
      <c r="H47" s="18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43.5" customHeight="1" hidden="1" outlineLevel="4">
      <c r="A48" s="16"/>
      <c r="B48" s="27"/>
      <c r="C48" s="18"/>
      <c r="D48" s="18"/>
      <c r="E48" s="18"/>
      <c r="F48" s="18"/>
      <c r="G48" s="18"/>
      <c r="H48" s="18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35.25" customHeight="1" outlineLevel="1" collapsed="1">
      <c r="A49" s="11" t="s">
        <v>41</v>
      </c>
      <c r="B49" s="27" t="s">
        <v>25</v>
      </c>
      <c r="C49" s="18" t="s">
        <v>49</v>
      </c>
      <c r="D49" s="18" t="s">
        <v>26</v>
      </c>
      <c r="E49" s="18" t="s">
        <v>87</v>
      </c>
      <c r="F49" s="18" t="s">
        <v>56</v>
      </c>
      <c r="G49" s="18"/>
      <c r="H49" s="11"/>
      <c r="I49" s="21">
        <f>I50</f>
        <v>72000</v>
      </c>
      <c r="J49" s="21">
        <f aca="true" t="shared" si="25" ref="J49:S50">J50</f>
        <v>1524204.74</v>
      </c>
      <c r="K49" s="21">
        <f t="shared" si="25"/>
        <v>1524204.74</v>
      </c>
      <c r="L49" s="21">
        <f t="shared" si="25"/>
        <v>1524204.74</v>
      </c>
      <c r="M49" s="21">
        <f t="shared" si="25"/>
        <v>1524204.74</v>
      </c>
      <c r="N49" s="21">
        <f t="shared" si="25"/>
        <v>1524204.74</v>
      </c>
      <c r="O49" s="21">
        <f t="shared" si="25"/>
        <v>1524204.74</v>
      </c>
      <c r="P49" s="21">
        <f t="shared" si="25"/>
        <v>1524204.74</v>
      </c>
      <c r="Q49" s="21">
        <f t="shared" si="25"/>
        <v>182345.58</v>
      </c>
      <c r="R49" s="21">
        <f t="shared" si="25"/>
        <v>182345.58</v>
      </c>
      <c r="S49" s="21">
        <f t="shared" si="25"/>
        <v>182345.58</v>
      </c>
      <c r="T49" s="21">
        <f t="shared" si="2"/>
        <v>100</v>
      </c>
      <c r="U49" s="21"/>
    </row>
    <row r="50" spans="1:21" ht="29.25" customHeight="1" outlineLevel="2">
      <c r="A50" s="11" t="s">
        <v>5</v>
      </c>
      <c r="B50" s="27" t="s">
        <v>25</v>
      </c>
      <c r="C50" s="18" t="s">
        <v>49</v>
      </c>
      <c r="D50" s="18" t="s">
        <v>26</v>
      </c>
      <c r="E50" s="18" t="s">
        <v>87</v>
      </c>
      <c r="F50" s="18" t="s">
        <v>56</v>
      </c>
      <c r="G50" s="18" t="s">
        <v>6</v>
      </c>
      <c r="H50" s="11"/>
      <c r="I50" s="21">
        <f>I51</f>
        <v>72000</v>
      </c>
      <c r="J50" s="21">
        <f t="shared" si="25"/>
        <v>1524204.74</v>
      </c>
      <c r="K50" s="21">
        <f t="shared" si="25"/>
        <v>1524204.74</v>
      </c>
      <c r="L50" s="21">
        <f t="shared" si="25"/>
        <v>1524204.74</v>
      </c>
      <c r="M50" s="21">
        <f t="shared" si="25"/>
        <v>1524204.74</v>
      </c>
      <c r="N50" s="21">
        <f t="shared" si="25"/>
        <v>1524204.74</v>
      </c>
      <c r="O50" s="21">
        <f t="shared" si="25"/>
        <v>1524204.74</v>
      </c>
      <c r="P50" s="21">
        <f t="shared" si="25"/>
        <v>1524204.74</v>
      </c>
      <c r="Q50" s="21">
        <f t="shared" si="25"/>
        <v>182345.58</v>
      </c>
      <c r="R50" s="21">
        <f t="shared" si="25"/>
        <v>182345.58</v>
      </c>
      <c r="S50" s="21">
        <f t="shared" si="25"/>
        <v>182345.58</v>
      </c>
      <c r="T50" s="21">
        <f t="shared" si="2"/>
        <v>100</v>
      </c>
      <c r="U50" s="21"/>
    </row>
    <row r="51" spans="1:21" ht="45.75" customHeight="1" outlineLevel="2">
      <c r="A51" s="16" t="s">
        <v>31</v>
      </c>
      <c r="B51" s="27" t="s">
        <v>25</v>
      </c>
      <c r="C51" s="18" t="s">
        <v>49</v>
      </c>
      <c r="D51" s="18" t="s">
        <v>26</v>
      </c>
      <c r="E51" s="18" t="s">
        <v>87</v>
      </c>
      <c r="F51" s="18" t="s">
        <v>56</v>
      </c>
      <c r="G51" s="18" t="s">
        <v>7</v>
      </c>
      <c r="H51" s="11"/>
      <c r="I51" s="21">
        <v>72000</v>
      </c>
      <c r="J51" s="21">
        <f aca="true" t="shared" si="26" ref="J51:P51">1075800+150000+250000+53597-5192.26</f>
        <v>1524204.74</v>
      </c>
      <c r="K51" s="21">
        <f t="shared" si="26"/>
        <v>1524204.74</v>
      </c>
      <c r="L51" s="21">
        <f t="shared" si="26"/>
        <v>1524204.74</v>
      </c>
      <c r="M51" s="21">
        <f t="shared" si="26"/>
        <v>1524204.74</v>
      </c>
      <c r="N51" s="21">
        <f t="shared" si="26"/>
        <v>1524204.74</v>
      </c>
      <c r="O51" s="21">
        <f t="shared" si="26"/>
        <v>1524204.74</v>
      </c>
      <c r="P51" s="21">
        <f t="shared" si="26"/>
        <v>1524204.74</v>
      </c>
      <c r="Q51" s="21">
        <v>182345.58</v>
      </c>
      <c r="R51" s="21">
        <v>182345.58</v>
      </c>
      <c r="S51" s="21">
        <v>182345.58</v>
      </c>
      <c r="T51" s="21">
        <f t="shared" si="2"/>
        <v>100</v>
      </c>
      <c r="U51" s="39"/>
    </row>
    <row r="52" spans="1:21" ht="16.5" customHeight="1" hidden="1" outlineLevel="2">
      <c r="A52" s="11" t="s">
        <v>42</v>
      </c>
      <c r="B52" s="27" t="s">
        <v>25</v>
      </c>
      <c r="C52" s="18" t="s">
        <v>49</v>
      </c>
      <c r="D52" s="18" t="s">
        <v>26</v>
      </c>
      <c r="E52" s="18" t="s">
        <v>87</v>
      </c>
      <c r="F52" s="18" t="s">
        <v>57</v>
      </c>
      <c r="G52" s="18"/>
      <c r="H52" s="18" t="s">
        <v>7</v>
      </c>
      <c r="I52" s="21">
        <f>I53</f>
        <v>0</v>
      </c>
      <c r="J52" s="21">
        <f aca="true" t="shared" si="27" ref="J52:S53">J53</f>
        <v>0</v>
      </c>
      <c r="K52" s="21">
        <f t="shared" si="27"/>
        <v>0</v>
      </c>
      <c r="L52" s="21">
        <f t="shared" si="27"/>
        <v>0</v>
      </c>
      <c r="M52" s="21">
        <f t="shared" si="27"/>
        <v>0</v>
      </c>
      <c r="N52" s="21">
        <f t="shared" si="27"/>
        <v>0</v>
      </c>
      <c r="O52" s="21">
        <f t="shared" si="27"/>
        <v>0</v>
      </c>
      <c r="P52" s="21">
        <f t="shared" si="27"/>
        <v>0</v>
      </c>
      <c r="Q52" s="21">
        <f t="shared" si="27"/>
        <v>0</v>
      </c>
      <c r="R52" s="21">
        <f t="shared" si="27"/>
        <v>0</v>
      </c>
      <c r="S52" s="21">
        <f t="shared" si="27"/>
        <v>0</v>
      </c>
      <c r="T52" s="21" t="s">
        <v>85</v>
      </c>
      <c r="U52" s="21"/>
    </row>
    <row r="53" spans="1:21" ht="29.25" customHeight="1" hidden="1" outlineLevel="4">
      <c r="A53" s="11" t="s">
        <v>5</v>
      </c>
      <c r="B53" s="27" t="s">
        <v>25</v>
      </c>
      <c r="C53" s="18" t="s">
        <v>49</v>
      </c>
      <c r="D53" s="18" t="s">
        <v>26</v>
      </c>
      <c r="E53" s="18" t="s">
        <v>87</v>
      </c>
      <c r="F53" s="18" t="s">
        <v>57</v>
      </c>
      <c r="G53" s="18" t="s">
        <v>6</v>
      </c>
      <c r="H53" s="18"/>
      <c r="I53" s="21">
        <f>I54</f>
        <v>0</v>
      </c>
      <c r="J53" s="21">
        <f t="shared" si="27"/>
        <v>0</v>
      </c>
      <c r="K53" s="21">
        <f t="shared" si="27"/>
        <v>0</v>
      </c>
      <c r="L53" s="21">
        <f t="shared" si="27"/>
        <v>0</v>
      </c>
      <c r="M53" s="21">
        <f t="shared" si="27"/>
        <v>0</v>
      </c>
      <c r="N53" s="21">
        <f t="shared" si="27"/>
        <v>0</v>
      </c>
      <c r="O53" s="21">
        <f t="shared" si="27"/>
        <v>0</v>
      </c>
      <c r="P53" s="21">
        <f t="shared" si="27"/>
        <v>0</v>
      </c>
      <c r="Q53" s="21">
        <f t="shared" si="27"/>
        <v>0</v>
      </c>
      <c r="R53" s="21">
        <f t="shared" si="27"/>
        <v>0</v>
      </c>
      <c r="S53" s="21">
        <f t="shared" si="27"/>
        <v>0</v>
      </c>
      <c r="T53" s="21" t="s">
        <v>85</v>
      </c>
      <c r="U53" s="21"/>
    </row>
    <row r="54" spans="1:21" ht="43.5" customHeight="1" hidden="1" outlineLevel="4">
      <c r="A54" s="16" t="s">
        <v>31</v>
      </c>
      <c r="B54" s="27" t="s">
        <v>25</v>
      </c>
      <c r="C54" s="18" t="s">
        <v>49</v>
      </c>
      <c r="D54" s="18" t="s">
        <v>26</v>
      </c>
      <c r="E54" s="18" t="s">
        <v>87</v>
      </c>
      <c r="F54" s="18" t="s">
        <v>57</v>
      </c>
      <c r="G54" s="18" t="s">
        <v>7</v>
      </c>
      <c r="H54" s="18"/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 t="s">
        <v>85</v>
      </c>
      <c r="U54" s="21"/>
    </row>
    <row r="55" spans="1:21" ht="30.75" customHeight="1" hidden="1" outlineLevel="2">
      <c r="A55" s="11" t="s">
        <v>43</v>
      </c>
      <c r="B55" s="27" t="s">
        <v>25</v>
      </c>
      <c r="C55" s="18" t="s">
        <v>49</v>
      </c>
      <c r="D55" s="18" t="s">
        <v>26</v>
      </c>
      <c r="E55" s="18" t="s">
        <v>87</v>
      </c>
      <c r="F55" s="18" t="s">
        <v>58</v>
      </c>
      <c r="G55" s="18"/>
      <c r="H55" s="18" t="s">
        <v>7</v>
      </c>
      <c r="I55" s="21">
        <f>I56</f>
        <v>0</v>
      </c>
      <c r="J55" s="21">
        <f aca="true" t="shared" si="28" ref="J55:S56">J56</f>
        <v>0</v>
      </c>
      <c r="K55" s="21">
        <f t="shared" si="28"/>
        <v>0</v>
      </c>
      <c r="L55" s="21">
        <f t="shared" si="28"/>
        <v>0</v>
      </c>
      <c r="M55" s="21">
        <f t="shared" si="28"/>
        <v>0</v>
      </c>
      <c r="N55" s="21">
        <f t="shared" si="28"/>
        <v>0</v>
      </c>
      <c r="O55" s="21">
        <f t="shared" si="28"/>
        <v>0</v>
      </c>
      <c r="P55" s="21">
        <f t="shared" si="28"/>
        <v>0</v>
      </c>
      <c r="Q55" s="21">
        <f t="shared" si="28"/>
        <v>0</v>
      </c>
      <c r="R55" s="21">
        <f t="shared" si="28"/>
        <v>0</v>
      </c>
      <c r="S55" s="21">
        <f t="shared" si="28"/>
        <v>0</v>
      </c>
      <c r="T55" s="21" t="s">
        <v>85</v>
      </c>
      <c r="U55" s="21"/>
    </row>
    <row r="56" spans="1:21" ht="33" customHeight="1" hidden="1" outlineLevel="2">
      <c r="A56" s="11" t="s">
        <v>5</v>
      </c>
      <c r="B56" s="27" t="s">
        <v>25</v>
      </c>
      <c r="C56" s="18" t="s">
        <v>49</v>
      </c>
      <c r="D56" s="18" t="s">
        <v>26</v>
      </c>
      <c r="E56" s="18" t="s">
        <v>87</v>
      </c>
      <c r="F56" s="18" t="s">
        <v>58</v>
      </c>
      <c r="G56" s="18" t="s">
        <v>6</v>
      </c>
      <c r="H56" s="18"/>
      <c r="I56" s="21">
        <f>I57</f>
        <v>0</v>
      </c>
      <c r="J56" s="21">
        <f t="shared" si="28"/>
        <v>0</v>
      </c>
      <c r="K56" s="21">
        <f t="shared" si="28"/>
        <v>0</v>
      </c>
      <c r="L56" s="21">
        <f t="shared" si="28"/>
        <v>0</v>
      </c>
      <c r="M56" s="21">
        <f t="shared" si="28"/>
        <v>0</v>
      </c>
      <c r="N56" s="21">
        <f t="shared" si="28"/>
        <v>0</v>
      </c>
      <c r="O56" s="21">
        <f t="shared" si="28"/>
        <v>0</v>
      </c>
      <c r="P56" s="21">
        <f t="shared" si="28"/>
        <v>0</v>
      </c>
      <c r="Q56" s="21">
        <f t="shared" si="28"/>
        <v>0</v>
      </c>
      <c r="R56" s="21">
        <f t="shared" si="28"/>
        <v>0</v>
      </c>
      <c r="S56" s="21">
        <f t="shared" si="28"/>
        <v>0</v>
      </c>
      <c r="T56" s="21" t="s">
        <v>85</v>
      </c>
      <c r="U56" s="21"/>
    </row>
    <row r="57" spans="1:21" ht="45" customHeight="1" hidden="1" outlineLevel="2">
      <c r="A57" s="16" t="s">
        <v>31</v>
      </c>
      <c r="B57" s="27" t="s">
        <v>25</v>
      </c>
      <c r="C57" s="18" t="s">
        <v>49</v>
      </c>
      <c r="D57" s="18" t="s">
        <v>26</v>
      </c>
      <c r="E57" s="18" t="s">
        <v>87</v>
      </c>
      <c r="F57" s="18" t="s">
        <v>58</v>
      </c>
      <c r="G57" s="18" t="s">
        <v>7</v>
      </c>
      <c r="H57" s="18"/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 t="s">
        <v>85</v>
      </c>
      <c r="U57" s="39"/>
    </row>
    <row r="58" spans="1:21" ht="17.25" customHeight="1" outlineLevel="4">
      <c r="A58" s="11" t="s">
        <v>44</v>
      </c>
      <c r="B58" s="27" t="s">
        <v>25</v>
      </c>
      <c r="C58" s="18" t="s">
        <v>49</v>
      </c>
      <c r="D58" s="18" t="s">
        <v>26</v>
      </c>
      <c r="E58" s="18" t="s">
        <v>87</v>
      </c>
      <c r="F58" s="18" t="s">
        <v>59</v>
      </c>
      <c r="G58" s="18"/>
      <c r="H58" s="18" t="s">
        <v>7</v>
      </c>
      <c r="I58" s="21">
        <f>I59</f>
        <v>1000</v>
      </c>
      <c r="J58" s="21">
        <f aca="true" t="shared" si="29" ref="J58:S58">J59</f>
        <v>205771.57</v>
      </c>
      <c r="K58" s="21">
        <f t="shared" si="29"/>
        <v>205771.57</v>
      </c>
      <c r="L58" s="21">
        <f t="shared" si="29"/>
        <v>205771.57</v>
      </c>
      <c r="M58" s="21">
        <f t="shared" si="29"/>
        <v>205771.57</v>
      </c>
      <c r="N58" s="21">
        <f t="shared" si="29"/>
        <v>205771.57</v>
      </c>
      <c r="O58" s="21">
        <f t="shared" si="29"/>
        <v>205771.57</v>
      </c>
      <c r="P58" s="21">
        <f t="shared" si="29"/>
        <v>205771.57</v>
      </c>
      <c r="Q58" s="21">
        <f t="shared" si="29"/>
        <v>2589110.62</v>
      </c>
      <c r="R58" s="21">
        <f t="shared" si="29"/>
        <v>2589110.62</v>
      </c>
      <c r="S58" s="21">
        <f t="shared" si="29"/>
        <v>1162316.43</v>
      </c>
      <c r="T58" s="21">
        <f t="shared" si="2"/>
        <v>44.89249787249337</v>
      </c>
      <c r="U58" s="21"/>
    </row>
    <row r="59" spans="1:21" ht="30" customHeight="1" outlineLevel="4">
      <c r="A59" s="11" t="s">
        <v>5</v>
      </c>
      <c r="B59" s="27" t="s">
        <v>25</v>
      </c>
      <c r="C59" s="18" t="s">
        <v>49</v>
      </c>
      <c r="D59" s="18" t="s">
        <v>26</v>
      </c>
      <c r="E59" s="18" t="s">
        <v>87</v>
      </c>
      <c r="F59" s="18" t="s">
        <v>59</v>
      </c>
      <c r="G59" s="18" t="s">
        <v>6</v>
      </c>
      <c r="H59" s="18"/>
      <c r="I59" s="21">
        <f>I60</f>
        <v>1000</v>
      </c>
      <c r="J59" s="21">
        <f aca="true" t="shared" si="30" ref="J59:S59">J60</f>
        <v>205771.57</v>
      </c>
      <c r="K59" s="21">
        <f t="shared" si="30"/>
        <v>205771.57</v>
      </c>
      <c r="L59" s="21">
        <f t="shared" si="30"/>
        <v>205771.57</v>
      </c>
      <c r="M59" s="21">
        <f t="shared" si="30"/>
        <v>205771.57</v>
      </c>
      <c r="N59" s="21">
        <f t="shared" si="30"/>
        <v>205771.57</v>
      </c>
      <c r="O59" s="21">
        <f t="shared" si="30"/>
        <v>205771.57</v>
      </c>
      <c r="P59" s="21">
        <f t="shared" si="30"/>
        <v>205771.57</v>
      </c>
      <c r="Q59" s="21">
        <f t="shared" si="30"/>
        <v>2589110.62</v>
      </c>
      <c r="R59" s="21">
        <f t="shared" si="30"/>
        <v>2589110.62</v>
      </c>
      <c r="S59" s="21">
        <f t="shared" si="30"/>
        <v>1162316.43</v>
      </c>
      <c r="T59" s="21">
        <f t="shared" si="2"/>
        <v>44.89249787249337</v>
      </c>
      <c r="U59" s="21"/>
    </row>
    <row r="60" spans="1:21" ht="45.75" customHeight="1" outlineLevel="4">
      <c r="A60" s="16" t="s">
        <v>31</v>
      </c>
      <c r="B60" s="27" t="s">
        <v>25</v>
      </c>
      <c r="C60" s="18" t="s">
        <v>49</v>
      </c>
      <c r="D60" s="18" t="s">
        <v>26</v>
      </c>
      <c r="E60" s="18" t="s">
        <v>87</v>
      </c>
      <c r="F60" s="18" t="s">
        <v>59</v>
      </c>
      <c r="G60" s="18" t="s">
        <v>7</v>
      </c>
      <c r="H60" s="18"/>
      <c r="I60" s="21">
        <v>1000</v>
      </c>
      <c r="J60" s="21">
        <f aca="true" t="shared" si="31" ref="J60:P60">155661.76+24400-10000+242806-207096.19</f>
        <v>205771.57</v>
      </c>
      <c r="K60" s="21">
        <f t="shared" si="31"/>
        <v>205771.57</v>
      </c>
      <c r="L60" s="21">
        <f t="shared" si="31"/>
        <v>205771.57</v>
      </c>
      <c r="M60" s="21">
        <f t="shared" si="31"/>
        <v>205771.57</v>
      </c>
      <c r="N60" s="21">
        <f t="shared" si="31"/>
        <v>205771.57</v>
      </c>
      <c r="O60" s="21">
        <f t="shared" si="31"/>
        <v>205771.57</v>
      </c>
      <c r="P60" s="21">
        <f t="shared" si="31"/>
        <v>205771.57</v>
      </c>
      <c r="Q60" s="21">
        <v>2589110.62</v>
      </c>
      <c r="R60" s="21">
        <v>2589110.62</v>
      </c>
      <c r="S60" s="21">
        <v>1162316.43</v>
      </c>
      <c r="T60" s="21">
        <f t="shared" si="2"/>
        <v>44.89249787249337</v>
      </c>
      <c r="U60" s="39"/>
    </row>
    <row r="61" spans="1:21" ht="37.5" customHeight="1" outlineLevel="4">
      <c r="A61" s="16" t="s">
        <v>110</v>
      </c>
      <c r="B61" s="27" t="s">
        <v>25</v>
      </c>
      <c r="C61" s="18" t="s">
        <v>49</v>
      </c>
      <c r="D61" s="18" t="s">
        <v>26</v>
      </c>
      <c r="E61" s="18" t="s">
        <v>87</v>
      </c>
      <c r="F61" s="18" t="s">
        <v>111</v>
      </c>
      <c r="G61" s="18"/>
      <c r="H61" s="18"/>
      <c r="I61" s="21">
        <f>I62</f>
        <v>279515</v>
      </c>
      <c r="J61" s="21"/>
      <c r="K61" s="21"/>
      <c r="L61" s="21"/>
      <c r="M61" s="21"/>
      <c r="N61" s="21"/>
      <c r="O61" s="21"/>
      <c r="P61" s="21"/>
      <c r="Q61" s="21">
        <f>Q62</f>
        <v>294228</v>
      </c>
      <c r="R61" s="21">
        <f>R62</f>
        <v>294228</v>
      </c>
      <c r="S61" s="21">
        <f>S62</f>
        <v>294228</v>
      </c>
      <c r="T61" s="21">
        <f>S61/R61*100</f>
        <v>100</v>
      </c>
      <c r="U61" s="39"/>
    </row>
    <row r="62" spans="1:21" ht="37.5" customHeight="1" outlineLevel="4">
      <c r="A62" s="11" t="s">
        <v>5</v>
      </c>
      <c r="B62" s="27" t="s">
        <v>25</v>
      </c>
      <c r="C62" s="18" t="s">
        <v>49</v>
      </c>
      <c r="D62" s="18" t="s">
        <v>26</v>
      </c>
      <c r="E62" s="18" t="s">
        <v>87</v>
      </c>
      <c r="F62" s="18" t="s">
        <v>111</v>
      </c>
      <c r="G62" s="18" t="s">
        <v>6</v>
      </c>
      <c r="H62" s="18"/>
      <c r="I62" s="21">
        <f>I63</f>
        <v>279515</v>
      </c>
      <c r="J62" s="21"/>
      <c r="K62" s="21"/>
      <c r="L62" s="21"/>
      <c r="M62" s="21"/>
      <c r="N62" s="21"/>
      <c r="O62" s="21"/>
      <c r="P62" s="21"/>
      <c r="Q62" s="21">
        <f>Q63</f>
        <v>294228</v>
      </c>
      <c r="R62" s="21">
        <f>R63</f>
        <v>294228</v>
      </c>
      <c r="S62" s="21">
        <f>S63</f>
        <v>294228</v>
      </c>
      <c r="T62" s="21">
        <f>S62/R62*100</f>
        <v>100</v>
      </c>
      <c r="U62" s="39"/>
    </row>
    <row r="63" spans="1:21" ht="45.75" customHeight="1" outlineLevel="4">
      <c r="A63" s="16" t="s">
        <v>31</v>
      </c>
      <c r="B63" s="27" t="s">
        <v>25</v>
      </c>
      <c r="C63" s="18" t="s">
        <v>49</v>
      </c>
      <c r="D63" s="18" t="s">
        <v>26</v>
      </c>
      <c r="E63" s="18" t="s">
        <v>87</v>
      </c>
      <c r="F63" s="18" t="s">
        <v>111</v>
      </c>
      <c r="G63" s="18" t="s">
        <v>7</v>
      </c>
      <c r="H63" s="18"/>
      <c r="I63" s="21">
        <v>279515</v>
      </c>
      <c r="J63" s="21"/>
      <c r="K63" s="21"/>
      <c r="L63" s="21"/>
      <c r="M63" s="21"/>
      <c r="N63" s="21"/>
      <c r="O63" s="21"/>
      <c r="P63" s="21"/>
      <c r="Q63" s="21">
        <v>294228</v>
      </c>
      <c r="R63" s="21">
        <v>294228</v>
      </c>
      <c r="S63" s="21">
        <v>294228</v>
      </c>
      <c r="T63" s="21">
        <f>S63/R63*100</f>
        <v>100</v>
      </c>
      <c r="U63" s="39"/>
    </row>
    <row r="64" spans="1:21" ht="129" customHeight="1" outlineLevel="4">
      <c r="A64" s="28" t="s">
        <v>75</v>
      </c>
      <c r="B64" s="27" t="s">
        <v>25</v>
      </c>
      <c r="C64" s="18" t="s">
        <v>49</v>
      </c>
      <c r="D64" s="18" t="s">
        <v>26</v>
      </c>
      <c r="E64" s="18" t="s">
        <v>87</v>
      </c>
      <c r="F64" s="18" t="s">
        <v>76</v>
      </c>
      <c r="G64" s="18"/>
      <c r="H64" s="18"/>
      <c r="I64" s="21">
        <f>I65</f>
        <v>0</v>
      </c>
      <c r="J64" s="21">
        <f aca="true" t="shared" si="32" ref="J64:S65">J65</f>
        <v>88177</v>
      </c>
      <c r="K64" s="21">
        <f t="shared" si="32"/>
        <v>88177</v>
      </c>
      <c r="L64" s="21">
        <f t="shared" si="32"/>
        <v>88177</v>
      </c>
      <c r="M64" s="21">
        <f t="shared" si="32"/>
        <v>88177</v>
      </c>
      <c r="N64" s="21">
        <f t="shared" si="32"/>
        <v>88177</v>
      </c>
      <c r="O64" s="21">
        <f t="shared" si="32"/>
        <v>88177</v>
      </c>
      <c r="P64" s="21">
        <f t="shared" si="32"/>
        <v>88177</v>
      </c>
      <c r="Q64" s="21">
        <f t="shared" si="32"/>
        <v>289997</v>
      </c>
      <c r="R64" s="21">
        <f t="shared" si="32"/>
        <v>289997</v>
      </c>
      <c r="S64" s="21">
        <f t="shared" si="32"/>
        <v>289997</v>
      </c>
      <c r="T64" s="21">
        <f t="shared" si="2"/>
        <v>100</v>
      </c>
      <c r="U64" s="21"/>
    </row>
    <row r="65" spans="1:21" ht="16.5" customHeight="1" outlineLevel="4">
      <c r="A65" s="40" t="s">
        <v>23</v>
      </c>
      <c r="B65" s="27" t="s">
        <v>25</v>
      </c>
      <c r="C65" s="18" t="s">
        <v>49</v>
      </c>
      <c r="D65" s="18" t="s">
        <v>26</v>
      </c>
      <c r="E65" s="18" t="s">
        <v>87</v>
      </c>
      <c r="F65" s="18" t="s">
        <v>76</v>
      </c>
      <c r="G65" s="18" t="s">
        <v>16</v>
      </c>
      <c r="H65" s="18"/>
      <c r="I65" s="21">
        <f>I66</f>
        <v>0</v>
      </c>
      <c r="J65" s="21">
        <f t="shared" si="32"/>
        <v>88177</v>
      </c>
      <c r="K65" s="21">
        <f t="shared" si="32"/>
        <v>88177</v>
      </c>
      <c r="L65" s="21">
        <f t="shared" si="32"/>
        <v>88177</v>
      </c>
      <c r="M65" s="21">
        <f t="shared" si="32"/>
        <v>88177</v>
      </c>
      <c r="N65" s="21">
        <f t="shared" si="32"/>
        <v>88177</v>
      </c>
      <c r="O65" s="21">
        <f t="shared" si="32"/>
        <v>88177</v>
      </c>
      <c r="P65" s="21">
        <f t="shared" si="32"/>
        <v>88177</v>
      </c>
      <c r="Q65" s="21">
        <f t="shared" si="32"/>
        <v>289997</v>
      </c>
      <c r="R65" s="21">
        <f t="shared" si="32"/>
        <v>289997</v>
      </c>
      <c r="S65" s="21">
        <f t="shared" si="32"/>
        <v>289997</v>
      </c>
      <c r="T65" s="21">
        <f t="shared" si="2"/>
        <v>100</v>
      </c>
      <c r="U65" s="21"/>
    </row>
    <row r="66" spans="1:21" ht="15" customHeight="1" outlineLevel="4">
      <c r="A66" s="28" t="s">
        <v>32</v>
      </c>
      <c r="B66" s="27" t="s">
        <v>25</v>
      </c>
      <c r="C66" s="18" t="s">
        <v>49</v>
      </c>
      <c r="D66" s="18" t="s">
        <v>26</v>
      </c>
      <c r="E66" s="18" t="s">
        <v>87</v>
      </c>
      <c r="F66" s="18" t="s">
        <v>76</v>
      </c>
      <c r="G66" s="18" t="s">
        <v>17</v>
      </c>
      <c r="H66" s="18"/>
      <c r="I66" s="21">
        <v>0</v>
      </c>
      <c r="J66" s="21">
        <f aca="true" t="shared" si="33" ref="J66:P66">25000+23000+40177</f>
        <v>88177</v>
      </c>
      <c r="K66" s="21">
        <f t="shared" si="33"/>
        <v>88177</v>
      </c>
      <c r="L66" s="21">
        <f t="shared" si="33"/>
        <v>88177</v>
      </c>
      <c r="M66" s="21">
        <f t="shared" si="33"/>
        <v>88177</v>
      </c>
      <c r="N66" s="21">
        <f t="shared" si="33"/>
        <v>88177</v>
      </c>
      <c r="O66" s="21">
        <f t="shared" si="33"/>
        <v>88177</v>
      </c>
      <c r="P66" s="21">
        <f t="shared" si="33"/>
        <v>88177</v>
      </c>
      <c r="Q66" s="21">
        <v>289997</v>
      </c>
      <c r="R66" s="21">
        <v>289997</v>
      </c>
      <c r="S66" s="21">
        <v>289997</v>
      </c>
      <c r="T66" s="21">
        <f t="shared" si="2"/>
        <v>100</v>
      </c>
      <c r="U66" s="39"/>
    </row>
    <row r="67" spans="1:21" ht="138" customHeight="1" outlineLevel="4">
      <c r="A67" s="28" t="s">
        <v>104</v>
      </c>
      <c r="B67" s="27" t="s">
        <v>25</v>
      </c>
      <c r="C67" s="18" t="s">
        <v>49</v>
      </c>
      <c r="D67" s="18" t="s">
        <v>26</v>
      </c>
      <c r="E67" s="18" t="s">
        <v>87</v>
      </c>
      <c r="F67" s="18" t="s">
        <v>105</v>
      </c>
      <c r="G67" s="18"/>
      <c r="H67" s="18"/>
      <c r="I67" s="21">
        <f>I68</f>
        <v>5000</v>
      </c>
      <c r="J67" s="21"/>
      <c r="K67" s="21"/>
      <c r="L67" s="21"/>
      <c r="M67" s="21"/>
      <c r="N67" s="21"/>
      <c r="O67" s="21"/>
      <c r="P67" s="21"/>
      <c r="Q67" s="21">
        <f>Q69</f>
        <v>5000</v>
      </c>
      <c r="R67" s="21">
        <f>R68</f>
        <v>5000</v>
      </c>
      <c r="S67" s="21">
        <f>S69</f>
        <v>5000</v>
      </c>
      <c r="T67" s="21">
        <f>T69</f>
        <v>100</v>
      </c>
      <c r="U67" s="39"/>
    </row>
    <row r="68" spans="1:21" ht="15" customHeight="1" outlineLevel="4">
      <c r="A68" s="40" t="s">
        <v>23</v>
      </c>
      <c r="B68" s="27" t="s">
        <v>25</v>
      </c>
      <c r="C68" s="18" t="s">
        <v>49</v>
      </c>
      <c r="D68" s="18" t="s">
        <v>26</v>
      </c>
      <c r="E68" s="18" t="s">
        <v>87</v>
      </c>
      <c r="F68" s="18" t="s">
        <v>105</v>
      </c>
      <c r="G68" s="18" t="s">
        <v>16</v>
      </c>
      <c r="H68" s="18"/>
      <c r="I68" s="21">
        <f>I69</f>
        <v>5000</v>
      </c>
      <c r="J68" s="21"/>
      <c r="K68" s="21"/>
      <c r="L68" s="21"/>
      <c r="M68" s="21"/>
      <c r="N68" s="21"/>
      <c r="O68" s="21"/>
      <c r="P68" s="21"/>
      <c r="Q68" s="21">
        <f>Q69</f>
        <v>5000</v>
      </c>
      <c r="R68" s="21">
        <f>R69</f>
        <v>5000</v>
      </c>
      <c r="S68" s="21">
        <f>S69</f>
        <v>5000</v>
      </c>
      <c r="T68" s="21">
        <f>T69</f>
        <v>100</v>
      </c>
      <c r="U68" s="39"/>
    </row>
    <row r="69" spans="1:21" ht="15" customHeight="1" outlineLevel="4">
      <c r="A69" s="28" t="s">
        <v>32</v>
      </c>
      <c r="B69" s="27" t="s">
        <v>25</v>
      </c>
      <c r="C69" s="18" t="s">
        <v>49</v>
      </c>
      <c r="D69" s="18" t="s">
        <v>26</v>
      </c>
      <c r="E69" s="18" t="s">
        <v>87</v>
      </c>
      <c r="F69" s="18" t="s">
        <v>105</v>
      </c>
      <c r="G69" s="18" t="s">
        <v>17</v>
      </c>
      <c r="H69" s="18"/>
      <c r="I69" s="21">
        <v>5000</v>
      </c>
      <c r="J69" s="21"/>
      <c r="K69" s="21"/>
      <c r="L69" s="21"/>
      <c r="M69" s="21"/>
      <c r="N69" s="21"/>
      <c r="O69" s="21"/>
      <c r="P69" s="21"/>
      <c r="Q69" s="21">
        <v>5000</v>
      </c>
      <c r="R69" s="21">
        <v>5000</v>
      </c>
      <c r="S69" s="21">
        <v>5000</v>
      </c>
      <c r="T69" s="21">
        <f>S69/R69*100</f>
        <v>100</v>
      </c>
      <c r="U69" s="39"/>
    </row>
    <row r="70" spans="1:21" ht="43.5" customHeight="1" outlineLevel="4">
      <c r="A70" s="28" t="s">
        <v>72</v>
      </c>
      <c r="B70" s="27" t="s">
        <v>25</v>
      </c>
      <c r="C70" s="18" t="s">
        <v>49</v>
      </c>
      <c r="D70" s="18" t="s">
        <v>26</v>
      </c>
      <c r="E70" s="18" t="s">
        <v>87</v>
      </c>
      <c r="F70" s="18" t="s">
        <v>73</v>
      </c>
      <c r="G70" s="18"/>
      <c r="H70" s="18"/>
      <c r="I70" s="21">
        <f>I71</f>
        <v>15000</v>
      </c>
      <c r="J70" s="21">
        <f aca="true" t="shared" si="34" ref="J70:S70">J71</f>
        <v>18000</v>
      </c>
      <c r="K70" s="21">
        <f t="shared" si="34"/>
        <v>18000</v>
      </c>
      <c r="L70" s="21">
        <f t="shared" si="34"/>
        <v>18000</v>
      </c>
      <c r="M70" s="21">
        <f t="shared" si="34"/>
        <v>18000</v>
      </c>
      <c r="N70" s="21">
        <f t="shared" si="34"/>
        <v>18000</v>
      </c>
      <c r="O70" s="21">
        <f t="shared" si="34"/>
        <v>18000</v>
      </c>
      <c r="P70" s="21">
        <f t="shared" si="34"/>
        <v>18000</v>
      </c>
      <c r="Q70" s="21">
        <f t="shared" si="34"/>
        <v>15000</v>
      </c>
      <c r="R70" s="21">
        <f t="shared" si="34"/>
        <v>15000</v>
      </c>
      <c r="S70" s="21">
        <f t="shared" si="34"/>
        <v>15000</v>
      </c>
      <c r="T70" s="21">
        <f t="shared" si="2"/>
        <v>100</v>
      </c>
      <c r="U70" s="21"/>
    </row>
    <row r="71" spans="1:21" ht="48.75" customHeight="1" outlineLevel="4">
      <c r="A71" s="28" t="s">
        <v>28</v>
      </c>
      <c r="B71" s="27" t="s">
        <v>25</v>
      </c>
      <c r="C71" s="18" t="s">
        <v>49</v>
      </c>
      <c r="D71" s="18" t="s">
        <v>26</v>
      </c>
      <c r="E71" s="18" t="s">
        <v>87</v>
      </c>
      <c r="F71" s="18" t="s">
        <v>73</v>
      </c>
      <c r="G71" s="18" t="s">
        <v>7</v>
      </c>
      <c r="H71" s="18"/>
      <c r="I71" s="21">
        <f>I72</f>
        <v>15000</v>
      </c>
      <c r="J71" s="21">
        <f aca="true" t="shared" si="35" ref="J71:S71">J72</f>
        <v>18000</v>
      </c>
      <c r="K71" s="21">
        <f t="shared" si="35"/>
        <v>18000</v>
      </c>
      <c r="L71" s="21">
        <f t="shared" si="35"/>
        <v>18000</v>
      </c>
      <c r="M71" s="21">
        <f t="shared" si="35"/>
        <v>18000</v>
      </c>
      <c r="N71" s="21">
        <f t="shared" si="35"/>
        <v>18000</v>
      </c>
      <c r="O71" s="21">
        <f t="shared" si="35"/>
        <v>18000</v>
      </c>
      <c r="P71" s="21">
        <f t="shared" si="35"/>
        <v>18000</v>
      </c>
      <c r="Q71" s="21">
        <f t="shared" si="35"/>
        <v>15000</v>
      </c>
      <c r="R71" s="21">
        <f t="shared" si="35"/>
        <v>15000</v>
      </c>
      <c r="S71" s="21">
        <f t="shared" si="35"/>
        <v>15000</v>
      </c>
      <c r="T71" s="21">
        <f t="shared" si="2"/>
        <v>100</v>
      </c>
      <c r="U71" s="21"/>
    </row>
    <row r="72" spans="1:21" ht="66" customHeight="1" outlineLevel="4">
      <c r="A72" s="28" t="s">
        <v>31</v>
      </c>
      <c r="B72" s="27" t="s">
        <v>25</v>
      </c>
      <c r="C72" s="18" t="s">
        <v>49</v>
      </c>
      <c r="D72" s="18" t="s">
        <v>26</v>
      </c>
      <c r="E72" s="18" t="s">
        <v>87</v>
      </c>
      <c r="F72" s="18" t="s">
        <v>73</v>
      </c>
      <c r="G72" s="18" t="s">
        <v>74</v>
      </c>
      <c r="H72" s="18"/>
      <c r="I72" s="21">
        <v>15000</v>
      </c>
      <c r="J72" s="21">
        <v>18000</v>
      </c>
      <c r="K72" s="21">
        <v>18000</v>
      </c>
      <c r="L72" s="21">
        <v>18000</v>
      </c>
      <c r="M72" s="21">
        <v>18000</v>
      </c>
      <c r="N72" s="21">
        <v>18000</v>
      </c>
      <c r="O72" s="21">
        <v>18000</v>
      </c>
      <c r="P72" s="21">
        <v>18000</v>
      </c>
      <c r="Q72" s="21">
        <v>15000</v>
      </c>
      <c r="R72" s="21">
        <v>15000</v>
      </c>
      <c r="S72" s="21">
        <v>15000</v>
      </c>
      <c r="T72" s="21">
        <f t="shared" si="2"/>
        <v>100</v>
      </c>
      <c r="U72" s="39"/>
    </row>
    <row r="73" spans="1:21" ht="47.25" customHeight="1" outlineLevel="4">
      <c r="A73" s="28" t="s">
        <v>89</v>
      </c>
      <c r="B73" s="27" t="s">
        <v>25</v>
      </c>
      <c r="C73" s="18" t="s">
        <v>49</v>
      </c>
      <c r="D73" s="18" t="s">
        <v>26</v>
      </c>
      <c r="E73" s="18" t="s">
        <v>87</v>
      </c>
      <c r="F73" s="18" t="s">
        <v>88</v>
      </c>
      <c r="G73" s="18"/>
      <c r="H73" s="18"/>
      <c r="I73" s="21">
        <f>I74</f>
        <v>62418</v>
      </c>
      <c r="J73" s="21"/>
      <c r="K73" s="21"/>
      <c r="L73" s="21"/>
      <c r="M73" s="21"/>
      <c r="N73" s="21"/>
      <c r="O73" s="21"/>
      <c r="P73" s="21"/>
      <c r="Q73" s="21">
        <f>Q74</f>
        <v>68235</v>
      </c>
      <c r="R73" s="21">
        <f aca="true" t="shared" si="36" ref="Q73:S74">R74</f>
        <v>68235</v>
      </c>
      <c r="S73" s="21">
        <f t="shared" si="36"/>
        <v>68235</v>
      </c>
      <c r="T73" s="21">
        <f>T75</f>
        <v>100</v>
      </c>
      <c r="U73" s="39"/>
    </row>
    <row r="74" spans="1:21" ht="48.75" customHeight="1" outlineLevel="4">
      <c r="A74" s="28" t="s">
        <v>91</v>
      </c>
      <c r="B74" s="27" t="s">
        <v>25</v>
      </c>
      <c r="C74" s="18" t="s">
        <v>49</v>
      </c>
      <c r="D74" s="18" t="s">
        <v>26</v>
      </c>
      <c r="E74" s="18" t="s">
        <v>87</v>
      </c>
      <c r="F74" s="18" t="s">
        <v>88</v>
      </c>
      <c r="G74" s="18" t="s">
        <v>92</v>
      </c>
      <c r="H74" s="18"/>
      <c r="I74" s="21">
        <f>I75</f>
        <v>62418</v>
      </c>
      <c r="J74" s="21"/>
      <c r="K74" s="21"/>
      <c r="L74" s="21"/>
      <c r="M74" s="21"/>
      <c r="N74" s="21"/>
      <c r="O74" s="21"/>
      <c r="P74" s="21"/>
      <c r="Q74" s="21">
        <f t="shared" si="36"/>
        <v>68235</v>
      </c>
      <c r="R74" s="21">
        <f t="shared" si="36"/>
        <v>68235</v>
      </c>
      <c r="S74" s="21">
        <f t="shared" si="36"/>
        <v>68235</v>
      </c>
      <c r="T74" s="21">
        <f>T75</f>
        <v>100</v>
      </c>
      <c r="U74" s="39"/>
    </row>
    <row r="75" spans="1:21" ht="49.5" customHeight="1" outlineLevel="4">
      <c r="A75" s="28" t="s">
        <v>90</v>
      </c>
      <c r="B75" s="27" t="s">
        <v>25</v>
      </c>
      <c r="C75" s="18" t="s">
        <v>49</v>
      </c>
      <c r="D75" s="18" t="s">
        <v>26</v>
      </c>
      <c r="E75" s="18" t="s">
        <v>87</v>
      </c>
      <c r="F75" s="18" t="s">
        <v>88</v>
      </c>
      <c r="G75" s="18" t="s">
        <v>93</v>
      </c>
      <c r="H75" s="18"/>
      <c r="I75" s="21">
        <v>62418</v>
      </c>
      <c r="J75" s="21"/>
      <c r="K75" s="21"/>
      <c r="L75" s="21"/>
      <c r="M75" s="21"/>
      <c r="N75" s="21"/>
      <c r="O75" s="21"/>
      <c r="P75" s="21"/>
      <c r="Q75" s="21">
        <v>68235</v>
      </c>
      <c r="R75" s="21">
        <v>68235</v>
      </c>
      <c r="S75" s="21">
        <v>68235</v>
      </c>
      <c r="T75" s="21">
        <f>S75/R75*100</f>
        <v>100</v>
      </c>
      <c r="U75" s="39"/>
    </row>
    <row r="76" spans="1:21" ht="165" customHeight="1" outlineLevel="4">
      <c r="A76" s="17" t="s">
        <v>45</v>
      </c>
      <c r="B76" s="27" t="s">
        <v>25</v>
      </c>
      <c r="C76" s="18" t="s">
        <v>49</v>
      </c>
      <c r="D76" s="18" t="s">
        <v>26</v>
      </c>
      <c r="E76" s="18" t="s">
        <v>87</v>
      </c>
      <c r="F76" s="19" t="s">
        <v>60</v>
      </c>
      <c r="G76" s="18"/>
      <c r="H76" s="18"/>
      <c r="I76" s="21">
        <f>I77</f>
        <v>50000</v>
      </c>
      <c r="J76" s="21">
        <f aca="true" t="shared" si="37" ref="J76:S76">J77</f>
        <v>40000</v>
      </c>
      <c r="K76" s="21">
        <f t="shared" si="37"/>
        <v>40000</v>
      </c>
      <c r="L76" s="21">
        <f t="shared" si="37"/>
        <v>40000</v>
      </c>
      <c r="M76" s="21">
        <f t="shared" si="37"/>
        <v>40000</v>
      </c>
      <c r="N76" s="21">
        <f t="shared" si="37"/>
        <v>40000</v>
      </c>
      <c r="O76" s="21">
        <f t="shared" si="37"/>
        <v>40000</v>
      </c>
      <c r="P76" s="21">
        <f t="shared" si="37"/>
        <v>40000</v>
      </c>
      <c r="Q76" s="21">
        <f t="shared" si="37"/>
        <v>50000</v>
      </c>
      <c r="R76" s="21">
        <f t="shared" si="37"/>
        <v>50000</v>
      </c>
      <c r="S76" s="21">
        <f t="shared" si="37"/>
        <v>50000</v>
      </c>
      <c r="T76" s="21">
        <f t="shared" si="2"/>
        <v>100</v>
      </c>
      <c r="U76" s="21"/>
    </row>
    <row r="77" spans="1:21" ht="19.5" customHeight="1" outlineLevel="4">
      <c r="A77" s="37" t="s">
        <v>23</v>
      </c>
      <c r="B77" s="27" t="s">
        <v>25</v>
      </c>
      <c r="C77" s="18" t="s">
        <v>49</v>
      </c>
      <c r="D77" s="18" t="s">
        <v>26</v>
      </c>
      <c r="E77" s="18" t="s">
        <v>87</v>
      </c>
      <c r="F77" s="19" t="s">
        <v>60</v>
      </c>
      <c r="G77" s="18" t="s">
        <v>16</v>
      </c>
      <c r="H77" s="18"/>
      <c r="I77" s="21">
        <f>I78</f>
        <v>50000</v>
      </c>
      <c r="J77" s="21">
        <f aca="true" t="shared" si="38" ref="J77:S77">J78</f>
        <v>40000</v>
      </c>
      <c r="K77" s="21">
        <f t="shared" si="38"/>
        <v>40000</v>
      </c>
      <c r="L77" s="21">
        <f t="shared" si="38"/>
        <v>40000</v>
      </c>
      <c r="M77" s="21">
        <f t="shared" si="38"/>
        <v>40000</v>
      </c>
      <c r="N77" s="21">
        <f t="shared" si="38"/>
        <v>40000</v>
      </c>
      <c r="O77" s="21">
        <f t="shared" si="38"/>
        <v>40000</v>
      </c>
      <c r="P77" s="21">
        <f t="shared" si="38"/>
        <v>40000</v>
      </c>
      <c r="Q77" s="21">
        <f t="shared" si="38"/>
        <v>50000</v>
      </c>
      <c r="R77" s="21">
        <f t="shared" si="38"/>
        <v>50000</v>
      </c>
      <c r="S77" s="21">
        <f t="shared" si="38"/>
        <v>50000</v>
      </c>
      <c r="T77" s="21">
        <f t="shared" si="2"/>
        <v>100</v>
      </c>
      <c r="U77" s="21"/>
    </row>
    <row r="78" spans="1:21" ht="17.25" customHeight="1" outlineLevel="4">
      <c r="A78" s="16" t="s">
        <v>32</v>
      </c>
      <c r="B78" s="27" t="s">
        <v>25</v>
      </c>
      <c r="C78" s="18" t="s">
        <v>49</v>
      </c>
      <c r="D78" s="18" t="s">
        <v>26</v>
      </c>
      <c r="E78" s="18" t="s">
        <v>87</v>
      </c>
      <c r="F78" s="19" t="s">
        <v>60</v>
      </c>
      <c r="G78" s="18" t="s">
        <v>17</v>
      </c>
      <c r="H78" s="18" t="s">
        <v>16</v>
      </c>
      <c r="I78" s="21">
        <v>50000</v>
      </c>
      <c r="J78" s="21">
        <v>40000</v>
      </c>
      <c r="K78" s="21">
        <v>40000</v>
      </c>
      <c r="L78" s="21">
        <v>40000</v>
      </c>
      <c r="M78" s="21">
        <v>40000</v>
      </c>
      <c r="N78" s="21">
        <v>40000</v>
      </c>
      <c r="O78" s="21">
        <v>40000</v>
      </c>
      <c r="P78" s="21">
        <v>40000</v>
      </c>
      <c r="Q78" s="21">
        <v>50000</v>
      </c>
      <c r="R78" s="21">
        <v>50000</v>
      </c>
      <c r="S78" s="21">
        <v>50000</v>
      </c>
      <c r="T78" s="21">
        <f t="shared" si="2"/>
        <v>100</v>
      </c>
      <c r="U78" s="21"/>
    </row>
    <row r="79" spans="1:21" ht="63" customHeight="1" hidden="1" outlineLevel="4">
      <c r="A79" s="16"/>
      <c r="B79" s="27"/>
      <c r="C79" s="18"/>
      <c r="D79" s="18"/>
      <c r="E79" s="18"/>
      <c r="F79" s="19"/>
      <c r="G79" s="18"/>
      <c r="H79" s="18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32.25" customHeight="1" hidden="1" outlineLevel="4">
      <c r="A80" s="28"/>
      <c r="B80" s="27"/>
      <c r="C80" s="18"/>
      <c r="D80" s="18"/>
      <c r="E80" s="18"/>
      <c r="F80" s="18"/>
      <c r="G80" s="18"/>
      <c r="H80" s="18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30.75" customHeight="1" hidden="1" outlineLevel="4">
      <c r="A81" s="28"/>
      <c r="B81" s="27"/>
      <c r="C81" s="18"/>
      <c r="D81" s="18"/>
      <c r="E81" s="18"/>
      <c r="F81" s="18"/>
      <c r="G81" s="18"/>
      <c r="H81" s="18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30.75" customHeight="1" hidden="1" outlineLevel="4">
      <c r="A82" s="28"/>
      <c r="B82" s="27"/>
      <c r="C82" s="18"/>
      <c r="D82" s="18"/>
      <c r="E82" s="18"/>
      <c r="F82" s="18"/>
      <c r="G82" s="18"/>
      <c r="H82" s="18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39"/>
    </row>
    <row r="83" spans="1:21" ht="15.75" outlineLevel="4">
      <c r="A83" s="16" t="s">
        <v>64</v>
      </c>
      <c r="B83" s="27" t="s">
        <v>65</v>
      </c>
      <c r="C83" s="18"/>
      <c r="D83" s="18"/>
      <c r="E83" s="18" t="s">
        <v>87</v>
      </c>
      <c r="F83" s="18"/>
      <c r="G83" s="18"/>
      <c r="H83" s="18"/>
      <c r="I83" s="21">
        <f>I84</f>
        <v>10000</v>
      </c>
      <c r="J83" s="21">
        <f aca="true" t="shared" si="39" ref="J83:S83">J84</f>
        <v>0</v>
      </c>
      <c r="K83" s="21">
        <f t="shared" si="39"/>
        <v>0</v>
      </c>
      <c r="L83" s="21">
        <f t="shared" si="39"/>
        <v>0</v>
      </c>
      <c r="M83" s="21">
        <f t="shared" si="39"/>
        <v>0</v>
      </c>
      <c r="N83" s="21">
        <f t="shared" si="39"/>
        <v>0</v>
      </c>
      <c r="O83" s="21">
        <f t="shared" si="39"/>
        <v>0</v>
      </c>
      <c r="P83" s="21">
        <f t="shared" si="39"/>
        <v>0</v>
      </c>
      <c r="Q83" s="21">
        <f t="shared" si="39"/>
        <v>1000</v>
      </c>
      <c r="R83" s="21">
        <f t="shared" si="39"/>
        <v>1000</v>
      </c>
      <c r="S83" s="21">
        <f t="shared" si="39"/>
        <v>1000</v>
      </c>
      <c r="T83" s="21">
        <f>T84</f>
        <v>100</v>
      </c>
      <c r="U83" s="21"/>
    </row>
    <row r="84" spans="1:21" ht="18" customHeight="1" outlineLevel="4">
      <c r="A84" s="11" t="s">
        <v>86</v>
      </c>
      <c r="B84" s="27" t="s">
        <v>65</v>
      </c>
      <c r="C84" s="18" t="s">
        <v>49</v>
      </c>
      <c r="D84" s="18" t="s">
        <v>26</v>
      </c>
      <c r="E84" s="18" t="s">
        <v>87</v>
      </c>
      <c r="F84" s="18"/>
      <c r="G84" s="18"/>
      <c r="H84" s="18"/>
      <c r="I84" s="21">
        <f>I85+I91</f>
        <v>10000</v>
      </c>
      <c r="J84" s="21">
        <f aca="true" t="shared" si="40" ref="J84:P84">J85+J88</f>
        <v>0</v>
      </c>
      <c r="K84" s="21">
        <f t="shared" si="40"/>
        <v>0</v>
      </c>
      <c r="L84" s="21">
        <f t="shared" si="40"/>
        <v>0</v>
      </c>
      <c r="M84" s="21">
        <f t="shared" si="40"/>
        <v>0</v>
      </c>
      <c r="N84" s="21">
        <f t="shared" si="40"/>
        <v>0</v>
      </c>
      <c r="O84" s="21">
        <f t="shared" si="40"/>
        <v>0</v>
      </c>
      <c r="P84" s="21">
        <f t="shared" si="40"/>
        <v>0</v>
      </c>
      <c r="Q84" s="21">
        <f>Q85+Q88+Q91</f>
        <v>1000</v>
      </c>
      <c r="R84" s="21">
        <f>R85+R88+R91</f>
        <v>1000</v>
      </c>
      <c r="S84" s="21">
        <f>S85+S88+S91</f>
        <v>1000</v>
      </c>
      <c r="T84" s="21">
        <f>S84/R84*100</f>
        <v>100</v>
      </c>
      <c r="U84" s="21"/>
    </row>
    <row r="85" spans="1:21" ht="31.5" customHeight="1" outlineLevel="4">
      <c r="A85" s="11" t="s">
        <v>37</v>
      </c>
      <c r="B85" s="27" t="s">
        <v>65</v>
      </c>
      <c r="C85" s="18" t="s">
        <v>49</v>
      </c>
      <c r="D85" s="18" t="s">
        <v>26</v>
      </c>
      <c r="E85" s="18" t="s">
        <v>87</v>
      </c>
      <c r="F85" s="18" t="s">
        <v>99</v>
      </c>
      <c r="G85" s="18"/>
      <c r="H85" s="18"/>
      <c r="I85" s="21">
        <f>I86</f>
        <v>10000</v>
      </c>
      <c r="J85" s="21">
        <f aca="true" t="shared" si="41" ref="J85:S86">J86</f>
        <v>0</v>
      </c>
      <c r="K85" s="21">
        <f t="shared" si="41"/>
        <v>0</v>
      </c>
      <c r="L85" s="21">
        <f t="shared" si="41"/>
        <v>0</v>
      </c>
      <c r="M85" s="21">
        <f t="shared" si="41"/>
        <v>0</v>
      </c>
      <c r="N85" s="21">
        <f t="shared" si="41"/>
        <v>0</v>
      </c>
      <c r="O85" s="21">
        <f t="shared" si="41"/>
        <v>0</v>
      </c>
      <c r="P85" s="21">
        <f t="shared" si="41"/>
        <v>0</v>
      </c>
      <c r="Q85" s="21">
        <f t="shared" si="41"/>
        <v>0</v>
      </c>
      <c r="R85" s="21">
        <f t="shared" si="41"/>
        <v>0</v>
      </c>
      <c r="S85" s="21">
        <f t="shared" si="41"/>
        <v>0</v>
      </c>
      <c r="T85" s="21" t="s">
        <v>85</v>
      </c>
      <c r="U85" s="21"/>
    </row>
    <row r="86" spans="1:21" ht="21.75" customHeight="1" outlineLevel="4">
      <c r="A86" s="11" t="s">
        <v>8</v>
      </c>
      <c r="B86" s="27" t="s">
        <v>65</v>
      </c>
      <c r="C86" s="18" t="s">
        <v>49</v>
      </c>
      <c r="D86" s="18" t="s">
        <v>26</v>
      </c>
      <c r="E86" s="18" t="s">
        <v>87</v>
      </c>
      <c r="F86" s="18" t="s">
        <v>99</v>
      </c>
      <c r="G86" s="18" t="s">
        <v>9</v>
      </c>
      <c r="H86" s="18"/>
      <c r="I86" s="21">
        <f>I87</f>
        <v>10000</v>
      </c>
      <c r="J86" s="21">
        <f t="shared" si="41"/>
        <v>0</v>
      </c>
      <c r="K86" s="21">
        <f t="shared" si="41"/>
        <v>0</v>
      </c>
      <c r="L86" s="21">
        <f t="shared" si="41"/>
        <v>0</v>
      </c>
      <c r="M86" s="21">
        <f t="shared" si="41"/>
        <v>0</v>
      </c>
      <c r="N86" s="21">
        <f t="shared" si="41"/>
        <v>0</v>
      </c>
      <c r="O86" s="21">
        <f t="shared" si="41"/>
        <v>0</v>
      </c>
      <c r="P86" s="21">
        <f t="shared" si="41"/>
        <v>0</v>
      </c>
      <c r="Q86" s="21">
        <f t="shared" si="41"/>
        <v>0</v>
      </c>
      <c r="R86" s="21">
        <f t="shared" si="41"/>
        <v>0</v>
      </c>
      <c r="S86" s="21">
        <f t="shared" si="41"/>
        <v>0</v>
      </c>
      <c r="T86" s="21" t="s">
        <v>85</v>
      </c>
      <c r="U86" s="21"/>
    </row>
    <row r="87" spans="1:21" ht="20.25" customHeight="1" outlineLevel="4">
      <c r="A87" s="11" t="s">
        <v>11</v>
      </c>
      <c r="B87" s="27" t="s">
        <v>65</v>
      </c>
      <c r="C87" s="18" t="s">
        <v>49</v>
      </c>
      <c r="D87" s="18" t="s">
        <v>26</v>
      </c>
      <c r="E87" s="18" t="s">
        <v>87</v>
      </c>
      <c r="F87" s="18" t="s">
        <v>99</v>
      </c>
      <c r="G87" s="18" t="s">
        <v>10</v>
      </c>
      <c r="H87" s="18" t="s">
        <v>6</v>
      </c>
      <c r="I87" s="21">
        <v>10000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 t="s">
        <v>85</v>
      </c>
      <c r="U87" s="21"/>
    </row>
    <row r="88" spans="1:21" ht="133.5" customHeight="1" hidden="1">
      <c r="A88" s="17" t="s">
        <v>45</v>
      </c>
      <c r="B88" s="15" t="s">
        <v>65</v>
      </c>
      <c r="C88" s="12" t="s">
        <v>49</v>
      </c>
      <c r="D88" s="12" t="s">
        <v>26</v>
      </c>
      <c r="E88" s="18" t="s">
        <v>87</v>
      </c>
      <c r="F88" s="19" t="s">
        <v>60</v>
      </c>
      <c r="G88" s="18"/>
      <c r="H88" s="12"/>
      <c r="I88" s="21">
        <f>I90+I94</f>
        <v>0</v>
      </c>
      <c r="J88" s="21">
        <f aca="true" t="shared" si="42" ref="J88:S88">J90+J94</f>
        <v>0</v>
      </c>
      <c r="K88" s="21">
        <f t="shared" si="42"/>
        <v>0</v>
      </c>
      <c r="L88" s="21">
        <f t="shared" si="42"/>
        <v>0</v>
      </c>
      <c r="M88" s="21">
        <f t="shared" si="42"/>
        <v>0</v>
      </c>
      <c r="N88" s="21">
        <f t="shared" si="42"/>
        <v>0</v>
      </c>
      <c r="O88" s="21">
        <f t="shared" si="42"/>
        <v>0</v>
      </c>
      <c r="P88" s="21">
        <f t="shared" si="42"/>
        <v>0</v>
      </c>
      <c r="Q88" s="21">
        <f t="shared" si="42"/>
        <v>0</v>
      </c>
      <c r="R88" s="21">
        <f t="shared" si="42"/>
        <v>0</v>
      </c>
      <c r="S88" s="21">
        <f t="shared" si="42"/>
        <v>0</v>
      </c>
      <c r="T88" s="21" t="e">
        <f>S88/R88*100</f>
        <v>#DIV/0!</v>
      </c>
      <c r="U88" s="21"/>
    </row>
    <row r="89" spans="1:21" ht="12" customHeight="1" hidden="1">
      <c r="A89" s="22"/>
      <c r="B89" s="15"/>
      <c r="C89" s="12"/>
      <c r="D89" s="12"/>
      <c r="E89" s="18"/>
      <c r="F89" s="19"/>
      <c r="G89" s="18"/>
      <c r="H89" s="12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9.75" customHeight="1" hidden="1">
      <c r="A90" s="16"/>
      <c r="B90" s="15"/>
      <c r="C90" s="12"/>
      <c r="D90" s="12"/>
      <c r="E90" s="18"/>
      <c r="F90" s="19"/>
      <c r="G90" s="18"/>
      <c r="H90" s="12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28.5" customHeight="1">
      <c r="A91" s="43" t="s">
        <v>94</v>
      </c>
      <c r="B91" s="45" t="s">
        <v>65</v>
      </c>
      <c r="C91" s="46" t="s">
        <v>49</v>
      </c>
      <c r="D91" s="46" t="s">
        <v>26</v>
      </c>
      <c r="E91" s="46" t="s">
        <v>87</v>
      </c>
      <c r="F91" s="47" t="s">
        <v>97</v>
      </c>
      <c r="G91" s="48"/>
      <c r="H91" s="48"/>
      <c r="I91" s="39">
        <f>I92</f>
        <v>0</v>
      </c>
      <c r="J91" s="39"/>
      <c r="K91" s="39"/>
      <c r="L91" s="39"/>
      <c r="M91" s="39"/>
      <c r="N91" s="39"/>
      <c r="O91" s="39"/>
      <c r="P91" s="39"/>
      <c r="Q91" s="39">
        <f>Q93</f>
        <v>1000</v>
      </c>
      <c r="R91" s="39">
        <f>R93</f>
        <v>1000</v>
      </c>
      <c r="S91" s="39">
        <f>S93</f>
        <v>1000</v>
      </c>
      <c r="T91" s="39">
        <f>T93</f>
        <v>100</v>
      </c>
      <c r="U91" s="21"/>
    </row>
    <row r="92" spans="1:21" ht="15.75" customHeight="1">
      <c r="A92" s="44" t="s">
        <v>95</v>
      </c>
      <c r="B92" s="45" t="s">
        <v>65</v>
      </c>
      <c r="C92" s="46" t="s">
        <v>49</v>
      </c>
      <c r="D92" s="46" t="s">
        <v>26</v>
      </c>
      <c r="E92" s="46" t="s">
        <v>87</v>
      </c>
      <c r="F92" s="47" t="s">
        <v>97</v>
      </c>
      <c r="G92" s="48" t="s">
        <v>9</v>
      </c>
      <c r="H92" s="48"/>
      <c r="I92" s="39">
        <f>I93</f>
        <v>0</v>
      </c>
      <c r="J92" s="39"/>
      <c r="K92" s="39"/>
      <c r="L92" s="39"/>
      <c r="M92" s="39"/>
      <c r="N92" s="39"/>
      <c r="O92" s="39"/>
      <c r="P92" s="39"/>
      <c r="Q92" s="39">
        <f>Q93</f>
        <v>1000</v>
      </c>
      <c r="R92" s="39">
        <f>R93</f>
        <v>1000</v>
      </c>
      <c r="S92" s="39">
        <f>S93</f>
        <v>1000</v>
      </c>
      <c r="T92" s="39">
        <f>T93</f>
        <v>100</v>
      </c>
      <c r="U92" s="21"/>
    </row>
    <row r="93" spans="1:21" ht="26.25" customHeight="1">
      <c r="A93" s="44" t="s">
        <v>96</v>
      </c>
      <c r="B93" s="45" t="s">
        <v>65</v>
      </c>
      <c r="C93" s="46" t="s">
        <v>49</v>
      </c>
      <c r="D93" s="46" t="s">
        <v>26</v>
      </c>
      <c r="E93" s="46" t="s">
        <v>87</v>
      </c>
      <c r="F93" s="47" t="s">
        <v>97</v>
      </c>
      <c r="G93" s="18" t="s">
        <v>98</v>
      </c>
      <c r="H93" s="18"/>
      <c r="I93" s="21">
        <v>0</v>
      </c>
      <c r="J93" s="21"/>
      <c r="K93" s="21"/>
      <c r="L93" s="21"/>
      <c r="M93" s="21"/>
      <c r="N93" s="21"/>
      <c r="O93" s="21"/>
      <c r="P93" s="21"/>
      <c r="Q93" s="21">
        <v>1000</v>
      </c>
      <c r="R93" s="21">
        <v>1000</v>
      </c>
      <c r="S93" s="21">
        <v>1000</v>
      </c>
      <c r="T93" s="21">
        <f>S93/R93*100</f>
        <v>100</v>
      </c>
      <c r="U93" s="21"/>
    </row>
    <row r="94" spans="1:21" ht="14.25" customHeight="1" hidden="1">
      <c r="A94" s="16"/>
      <c r="B94" s="15"/>
      <c r="C94" s="12"/>
      <c r="D94" s="12"/>
      <c r="E94" s="12"/>
      <c r="F94" s="19"/>
      <c r="G94" s="18"/>
      <c r="H94" s="18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30">
      <c r="A95" s="13"/>
      <c r="B95" s="14"/>
      <c r="C95" s="13"/>
      <c r="D95" s="13"/>
      <c r="E95" s="13"/>
      <c r="F95" s="24" t="s">
        <v>24</v>
      </c>
      <c r="G95" s="25"/>
      <c r="H95" s="25"/>
      <c r="I95" s="23">
        <f>I8+I83+I79</f>
        <v>2019394</v>
      </c>
      <c r="J95" s="23" t="e">
        <f>J8+J83+J79</f>
        <v>#REF!</v>
      </c>
      <c r="K95" s="23" t="e">
        <f>K8+K83+K79</f>
        <v>#REF!</v>
      </c>
      <c r="L95" s="23" t="e">
        <f>L8+L83+L79</f>
        <v>#REF!</v>
      </c>
      <c r="M95" s="23" t="e">
        <f>M8+M83+M79</f>
        <v>#REF!</v>
      </c>
      <c r="N95" s="23" t="e">
        <f>N8+N83+N79</f>
        <v>#REF!</v>
      </c>
      <c r="O95" s="23" t="e">
        <f>O8+O83+O79</f>
        <v>#REF!</v>
      </c>
      <c r="P95" s="23" t="e">
        <f>P8+P83+P79</f>
        <v>#REF!</v>
      </c>
      <c r="Q95" s="23">
        <f>Q8+Q83</f>
        <v>5408020.14</v>
      </c>
      <c r="R95" s="23">
        <f>R8+R83+R79</f>
        <v>5408020.140000001</v>
      </c>
      <c r="S95" s="23">
        <f>S8+S83+S79</f>
        <v>3981226.22</v>
      </c>
      <c r="T95" s="21">
        <f>S95/R95*100</f>
        <v>73.61707458434131</v>
      </c>
      <c r="U95" s="23"/>
    </row>
    <row r="96" spans="6:9" ht="15.75">
      <c r="F96" s="1"/>
      <c r="I96" s="1"/>
    </row>
    <row r="97" spans="1:10" ht="15.75">
      <c r="A97" s="4"/>
      <c r="C97" s="4"/>
      <c r="D97" s="4"/>
      <c r="E97" s="4"/>
      <c r="F97" s="7"/>
      <c r="G97" s="4"/>
      <c r="H97" s="4"/>
      <c r="I97" s="6"/>
      <c r="J97" s="4"/>
    </row>
    <row r="99" ht="15.75">
      <c r="I99" s="5" t="s">
        <v>18</v>
      </c>
    </row>
  </sheetData>
  <sheetProtection/>
  <mergeCells count="4">
    <mergeCell ref="A2:U2"/>
    <mergeCell ref="A1:U1"/>
    <mergeCell ref="A4:P4"/>
    <mergeCell ref="A3:U3"/>
  </mergeCells>
  <printOptions/>
  <pageMargins left="0.1968503937007874" right="0" top="0.07874015748031496" bottom="0.07874015748031496" header="0.27559055118110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2019-01-23T13:19:06Z</cp:lastPrinted>
  <dcterms:created xsi:type="dcterms:W3CDTF">2008-04-22T05:34:15Z</dcterms:created>
  <dcterms:modified xsi:type="dcterms:W3CDTF">2021-06-16T13:12:49Z</dcterms:modified>
  <cp:category/>
  <cp:version/>
  <cp:contentType/>
  <cp:contentStatus/>
</cp:coreProperties>
</file>